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IZVRŠENJE\"/>
    </mc:Choice>
  </mc:AlternateContent>
  <bookViews>
    <workbookView xWindow="0" yWindow="0" windowWidth="28800" windowHeight="12300"/>
  </bookViews>
  <sheets>
    <sheet name="SAŽETAK" sheetId="6" r:id="rId1"/>
    <sheet name="Račun prihoda i rashoda" sheetId="1" r:id="rId2"/>
    <sheet name="Rashodi prema izvorima financir" sheetId="2" r:id="rId3"/>
    <sheet name="Rashodi prema funkcijskoj klasi" sheetId="3" r:id="rId4"/>
    <sheet name="Izvještaj po programskoj klasif" sheetId="5" r:id="rId5"/>
    <sheet name="Izvještaj prema izvorima i prog" sheetId="11" r:id="rId6"/>
    <sheet name="Račun financiranja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3" i="5"/>
  <c r="E114" i="5"/>
  <c r="E115" i="5"/>
  <c r="E116" i="5"/>
  <c r="E117" i="5"/>
  <c r="E118" i="5"/>
  <c r="E119" i="5"/>
  <c r="E120" i="5"/>
  <c r="E98" i="5"/>
  <c r="E99" i="5"/>
  <c r="E100" i="5"/>
  <c r="E101" i="5"/>
  <c r="E102" i="5"/>
  <c r="E103" i="5"/>
  <c r="E104" i="5"/>
  <c r="E105" i="5"/>
  <c r="E35" i="5"/>
  <c r="E36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61" i="5"/>
  <c r="E62" i="5"/>
  <c r="E63" i="5"/>
  <c r="E64" i="5"/>
  <c r="E65" i="5"/>
  <c r="E66" i="5"/>
  <c r="E67" i="5"/>
  <c r="E68" i="5"/>
  <c r="E70" i="5"/>
  <c r="E71" i="5"/>
  <c r="E72" i="5"/>
  <c r="E74" i="5"/>
  <c r="E76" i="5"/>
  <c r="E77" i="5"/>
  <c r="E78" i="5"/>
  <c r="E79" i="5"/>
  <c r="E80" i="5"/>
  <c r="E81" i="5"/>
  <c r="E84" i="5"/>
  <c r="E85" i="5"/>
  <c r="E86" i="5"/>
  <c r="E87" i="5"/>
  <c r="E88" i="5"/>
  <c r="E90" i="5"/>
  <c r="E91" i="5"/>
  <c r="E92" i="5"/>
  <c r="E93" i="5"/>
  <c r="E28" i="5"/>
  <c r="E29" i="5"/>
  <c r="E30" i="5"/>
  <c r="E31" i="5"/>
  <c r="E32" i="5"/>
  <c r="E9" i="5"/>
  <c r="E10" i="5"/>
  <c r="E11" i="5"/>
  <c r="E12" i="5"/>
  <c r="E13" i="5"/>
  <c r="E14" i="5"/>
  <c r="E15" i="5"/>
  <c r="E16" i="5"/>
  <c r="E17" i="5"/>
  <c r="E18" i="5"/>
  <c r="E19" i="5"/>
  <c r="E20" i="5"/>
  <c r="E23" i="5"/>
  <c r="E25" i="5"/>
  <c r="H8" i="3"/>
  <c r="H9" i="3"/>
  <c r="G8" i="3"/>
  <c r="G9" i="3"/>
  <c r="H29" i="2"/>
  <c r="H30" i="2"/>
  <c r="H31" i="2"/>
  <c r="H32" i="2"/>
  <c r="H33" i="2"/>
  <c r="H34" i="2"/>
  <c r="H35" i="2"/>
  <c r="H37" i="2"/>
  <c r="H38" i="2"/>
  <c r="H39" i="2"/>
  <c r="H40" i="2"/>
  <c r="G29" i="2"/>
  <c r="G30" i="2"/>
  <c r="G31" i="2"/>
  <c r="G32" i="2"/>
  <c r="G33" i="2"/>
  <c r="G34" i="2"/>
  <c r="G35" i="2"/>
  <c r="G37" i="2"/>
  <c r="G38" i="2"/>
  <c r="G39" i="2"/>
  <c r="G40" i="2"/>
  <c r="H10" i="2"/>
  <c r="H11" i="2"/>
  <c r="H12" i="2"/>
  <c r="H13" i="2"/>
  <c r="H14" i="2"/>
  <c r="H15" i="2"/>
  <c r="H16" i="2"/>
  <c r="H18" i="2"/>
  <c r="H19" i="2"/>
  <c r="H20" i="2"/>
  <c r="H21" i="2"/>
  <c r="G10" i="2"/>
  <c r="G11" i="2"/>
  <c r="G12" i="2"/>
  <c r="G13" i="2"/>
  <c r="G14" i="2"/>
  <c r="G15" i="2"/>
  <c r="G16" i="2"/>
  <c r="G18" i="2"/>
  <c r="G19" i="2"/>
  <c r="G21" i="2"/>
  <c r="G9" i="2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8" i="1"/>
  <c r="H79" i="1"/>
  <c r="H80" i="1"/>
  <c r="H81" i="1"/>
  <c r="H82" i="1"/>
  <c r="H83" i="1"/>
  <c r="H84" i="1"/>
  <c r="H85" i="1"/>
  <c r="H86" i="1"/>
  <c r="H87" i="1"/>
  <c r="H88" i="1"/>
  <c r="H89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20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1" i="1"/>
  <c r="G92" i="1"/>
  <c r="G93" i="1"/>
  <c r="G94" i="1"/>
  <c r="G96" i="1"/>
  <c r="G97" i="1"/>
  <c r="G98" i="1"/>
  <c r="G99" i="1"/>
  <c r="G100" i="1"/>
  <c r="G101" i="1"/>
  <c r="G102" i="1"/>
  <c r="G103" i="1"/>
  <c r="G107" i="1"/>
  <c r="G108" i="1"/>
  <c r="G109" i="1"/>
  <c r="G110" i="1"/>
  <c r="G111" i="1"/>
  <c r="G113" i="1"/>
  <c r="G114" i="1"/>
  <c r="H12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2" i="1"/>
  <c r="G12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2" i="1"/>
  <c r="I27" i="6" l="1"/>
  <c r="I24" i="6"/>
  <c r="F27" i="6"/>
  <c r="F16" i="6"/>
  <c r="F15" i="6"/>
  <c r="F12" i="6"/>
  <c r="H16" i="6" l="1"/>
  <c r="H12" i="6"/>
  <c r="G12" i="6"/>
  <c r="H15" i="6"/>
  <c r="G15" i="6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5" i="11"/>
  <c r="M27" i="11"/>
  <c r="M28" i="11"/>
  <c r="M29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4" i="11"/>
  <c r="M56" i="11"/>
  <c r="M57" i="11"/>
  <c r="M60" i="11"/>
  <c r="M61" i="11"/>
  <c r="M62" i="11"/>
  <c r="M63" i="11"/>
  <c r="M64" i="11"/>
  <c r="M65" i="11"/>
  <c r="M66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5" i="11"/>
  <c r="M86" i="11"/>
  <c r="M87" i="11"/>
  <c r="M88" i="11"/>
  <c r="M89" i="11"/>
  <c r="M90" i="11"/>
  <c r="M91" i="11"/>
  <c r="M92" i="11"/>
  <c r="M94" i="11"/>
  <c r="M95" i="11"/>
  <c r="M96" i="11"/>
  <c r="M98" i="11"/>
  <c r="M100" i="11"/>
  <c r="M101" i="11"/>
  <c r="M103" i="11"/>
  <c r="M104" i="11"/>
  <c r="M105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31" i="11"/>
  <c r="M132" i="11"/>
  <c r="M133" i="11"/>
  <c r="M134" i="11"/>
  <c r="M135" i="11"/>
  <c r="M136" i="11"/>
  <c r="M139" i="11"/>
  <c r="M144" i="11"/>
  <c r="M146" i="11"/>
  <c r="M147" i="11"/>
  <c r="M148" i="11"/>
  <c r="M149" i="11"/>
  <c r="M150" i="11"/>
  <c r="M151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207" i="11"/>
  <c r="M209" i="11"/>
  <c r="M210" i="11"/>
  <c r="M213" i="11"/>
  <c r="M215" i="11"/>
  <c r="M216" i="11"/>
  <c r="M218" i="11"/>
  <c r="M221" i="11"/>
  <c r="M222" i="11"/>
  <c r="M223" i="11"/>
  <c r="M224" i="11"/>
  <c r="M226" i="11"/>
  <c r="M227" i="11"/>
  <c r="M228" i="11"/>
  <c r="M229" i="11"/>
  <c r="M230" i="11"/>
  <c r="M231" i="11"/>
  <c r="M232" i="11"/>
  <c r="M235" i="11"/>
  <c r="M236" i="11"/>
  <c r="M237" i="11"/>
  <c r="M241" i="11"/>
  <c r="M242" i="11"/>
  <c r="M243" i="11"/>
  <c r="M244" i="11"/>
  <c r="M245" i="11"/>
  <c r="M246" i="11"/>
  <c r="M5" i="11"/>
  <c r="C6" i="5" l="1"/>
  <c r="D6" i="5"/>
  <c r="C110" i="5"/>
  <c r="D108" i="5"/>
  <c r="C108" i="5"/>
  <c r="C96" i="5"/>
  <c r="C33" i="5"/>
  <c r="C26" i="5"/>
  <c r="C7" i="5"/>
  <c r="D8" i="2"/>
  <c r="D27" i="2"/>
  <c r="F8" i="2" l="1"/>
  <c r="F27" i="2"/>
  <c r="E27" i="2"/>
  <c r="E8" i="2"/>
  <c r="J16" i="6" l="1"/>
  <c r="J15" i="6"/>
  <c r="J14" i="6"/>
  <c r="J13" i="6"/>
  <c r="J12" i="6"/>
  <c r="J10" i="6"/>
  <c r="I16" i="6"/>
  <c r="I13" i="6"/>
  <c r="I12" i="6"/>
  <c r="I10" i="6"/>
  <c r="H8" i="2"/>
  <c r="G8" i="2"/>
  <c r="H11" i="1"/>
  <c r="E109" i="5" l="1"/>
  <c r="E108" i="5"/>
  <c r="E107" i="5"/>
  <c r="E106" i="5"/>
  <c r="E97" i="5"/>
  <c r="E95" i="5"/>
  <c r="E34" i="5"/>
  <c r="E27" i="5"/>
  <c r="E8" i="5"/>
  <c r="H7" i="3"/>
  <c r="G7" i="3"/>
  <c r="H9" i="2"/>
  <c r="H28" i="2" l="1"/>
  <c r="H27" i="2"/>
  <c r="G28" i="2"/>
  <c r="G27" i="2"/>
  <c r="H51" i="1"/>
  <c r="H48" i="1"/>
  <c r="D96" i="5" l="1"/>
  <c r="E96" i="5" s="1"/>
  <c r="D7" i="5"/>
  <c r="E7" i="5" s="1"/>
  <c r="D26" i="5"/>
  <c r="E26" i="5" s="1"/>
  <c r="C94" i="5" l="1"/>
  <c r="I14" i="6"/>
  <c r="G51" i="1" l="1"/>
  <c r="G49" i="1"/>
  <c r="I15" i="6" l="1"/>
  <c r="D110" i="5"/>
  <c r="E110" i="5" s="1"/>
  <c r="D94" i="5"/>
  <c r="E94" i="5" s="1"/>
  <c r="D33" i="5"/>
  <c r="E33" i="5" s="1"/>
  <c r="E6" i="5" l="1"/>
  <c r="H27" i="6"/>
</calcChain>
</file>

<file path=xl/sharedStrings.xml><?xml version="1.0" encoding="utf-8"?>
<sst xmlns="http://schemas.openxmlformats.org/spreadsheetml/2006/main" count="1072" uniqueCount="570">
  <si>
    <t>6</t>
  </si>
  <si>
    <t>Prihodi poslovanja</t>
  </si>
  <si>
    <t>63</t>
  </si>
  <si>
    <t>Pomoći iz inozemstva i od subjekata unutar općeg proračuna</t>
  </si>
  <si>
    <t>634</t>
  </si>
  <si>
    <t>Pomoći od izvanproračunskih korisnika</t>
  </si>
  <si>
    <t>6341</t>
  </si>
  <si>
    <t>Tekuće pomoći od izvanproračunskih korisnika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</si>
  <si>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</si>
  <si>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</si>
  <si>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</si>
  <si>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</si>
  <si>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</si>
  <si>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</si>
  <si>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</si>
  <si>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temeljem prijenosa EU sredstava</t>
  </si>
  <si>
    <t>6381</t>
  </si>
  <si>
    <t>Tekuće pomoći temeljem prijenosa EU sredstava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</si>
  <si>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</si>
  <si>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</si>
  <si>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</si>
  <si>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</si>
  <si>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</si>
  <si>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</si>
  <si>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</si>
  <si>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i povrati po protestira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</si>
  <si>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</si>
  <si>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</si>
  <si>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</si>
  <si>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</si>
  <si>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</si>
  <si>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i povrat donacija po protestiranim jamst</t>
  </si>
  <si>
    <t>6631</t>
  </si>
  <si>
    <t>Tekuće donacije</t>
  </si>
  <si>
    <t>68</t>
  </si>
  <si>
    <t>Kazne, upravne mjere i ostali prihodi</t>
  </si>
  <si>
    <t>683</t>
  </si>
  <si>
    <t>Ostali prihodi</t>
  </si>
  <si>
    <t>6831</t>
  </si>
  <si>
    <t>9</t>
  </si>
  <si>
    <t>Vlastiti izvori</t>
  </si>
  <si>
    <t>92</t>
  </si>
  <si>
    <t>Rezultat poslovanja</t>
  </si>
  <si>
    <t>922</t>
  </si>
  <si>
    <t>Višak/manjak prihoda</t>
  </si>
  <si>
    <t>9221</t>
  </si>
  <si>
    <t>Višak prihoda</t>
  </si>
  <si>
    <t>Indeks</t>
  </si>
  <si>
    <t>BROJČANA OZNAKA I NAZIV</t>
  </si>
  <si>
    <t>UKUPNI PRIHODI</t>
  </si>
  <si>
    <t>3</t>
  </si>
  <si>
    <t>31</t>
  </si>
  <si>
    <t>311</t>
  </si>
  <si>
    <t>3111</t>
  </si>
  <si>
    <t>3113</t>
  </si>
  <si>
    <t>3114</t>
  </si>
  <si>
    <t>312</t>
  </si>
  <si>
    <t>3121</t>
  </si>
  <si>
    <t>313</t>
  </si>
  <si>
    <t>3132</t>
  </si>
  <si>
    <t>32</t>
  </si>
  <si>
    <t>321</t>
  </si>
  <si>
    <t>3211</t>
  </si>
  <si>
    <t>3212</t>
  </si>
  <si>
    <t>3213</t>
  </si>
  <si>
    <t>3214</t>
  </si>
  <si>
    <t>322</t>
  </si>
  <si>
    <t>3221</t>
  </si>
  <si>
    <t>3222</t>
  </si>
  <si>
    <t>3223</t>
  </si>
  <si>
    <t>3224</t>
  </si>
  <si>
    <t>3225</t>
  </si>
  <si>
    <t>3227</t>
  </si>
  <si>
    <t>323</t>
  </si>
  <si>
    <t>3231</t>
  </si>
  <si>
    <t>3232</t>
  </si>
  <si>
    <t>3233</t>
  </si>
  <si>
    <t>3234</t>
  </si>
  <si>
    <t>Rashodi poslovanja</t>
  </si>
  <si>
    <t>Rashodi za zaposlene</t>
  </si>
  <si>
    <t>Plaće (Bruto)</t>
  </si>
  <si>
    <t>Plaće za redovan rad</t>
  </si>
  <si>
    <t>Plaće za prekovremeni rad</t>
  </si>
  <si>
    <t>Plaće za posebne uvjete rada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</si>
  <si>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</si>
  <si>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</si>
  <si>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</si>
  <si>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</si>
  <si>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</si>
  <si>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</si>
  <si>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</si>
  <si>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</si>
  <si>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</si>
  <si>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</si>
  <si>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</si>
  <si>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</si>
  <si>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</si>
  <si>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</si>
  <si>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</si>
  <si>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Službena, radna i zaštitna odjeća i obuća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</si>
  <si>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</si>
  <si>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</si>
  <si>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</si>
  <si>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</si>
  <si>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</si>
  <si>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3236</t>
  </si>
  <si>
    <t>3237</t>
  </si>
  <si>
    <t>3238</t>
  </si>
  <si>
    <t>3239</t>
  </si>
  <si>
    <t>324</t>
  </si>
  <si>
    <t>3241</t>
  </si>
  <si>
    <t>329</t>
  </si>
  <si>
    <t>3292</t>
  </si>
  <si>
    <t>3293</t>
  </si>
  <si>
    <t>3294</t>
  </si>
  <si>
    <t>3295</t>
  </si>
  <si>
    <t>3296</t>
  </si>
  <si>
    <t>3299</t>
  </si>
  <si>
    <t>34</t>
  </si>
  <si>
    <t>343</t>
  </si>
  <si>
    <t>3431</t>
  </si>
  <si>
    <t>3433</t>
  </si>
  <si>
    <t>37</t>
  </si>
  <si>
    <t>372</t>
  </si>
  <si>
    <t>3722</t>
  </si>
  <si>
    <t>38</t>
  </si>
  <si>
    <t>381</t>
  </si>
  <si>
    <t>3812</t>
  </si>
  <si>
    <t>4</t>
  </si>
  <si>
    <t>41</t>
  </si>
  <si>
    <t>412</t>
  </si>
  <si>
    <t>4123</t>
  </si>
  <si>
    <t>42</t>
  </si>
  <si>
    <t>422</t>
  </si>
  <si>
    <t>4221</t>
  </si>
  <si>
    <t>4223</t>
  </si>
  <si>
    <t>4227</t>
  </si>
  <si>
    <t>424</t>
  </si>
  <si>
    <t>4241</t>
  </si>
  <si>
    <t>45</t>
  </si>
  <si>
    <t>451</t>
  </si>
  <si>
    <t>4511</t>
  </si>
  <si>
    <t>9222</t>
  </si>
  <si>
    <t>Zdravstvene i veterinarske usluge</t>
  </si>
  <si>
    <t>Intelektualne i osobne usluge</t>
  </si>
  <si>
    <t>Računalne usluge</t>
  </si>
  <si>
    <t>Ostale usluge</t>
  </si>
  <si>
    <t>Naknade troškova osobama izvan radnog odnosa</t>
  </si>
  <si>
    <t>Ostali nespomenuti rashodi poslovanja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</si>
  <si>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</si>
  <si>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</si>
  <si>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</si>
  <si>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</si>
  <si>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</si>
  <si>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</si>
  <si>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</si>
  <si>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</si>
  <si>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Zatezne kamate</t>
  </si>
  <si>
    <t>Naknade građanima i kućanstvima na temelju osiguranja i druge naknade</t>
  </si>
  <si>
    <t>Ostale naknade građanima i kućanstvima iz proračuna</t>
  </si>
  <si>
    <t>Naknade građanima i kućanstvima u naravi</t>
  </si>
  <si>
    <t>Ostali rashodi</t>
  </si>
  <si>
    <t>Tekuće donacije u naravi</t>
  </si>
  <si>
    <t>Rashodi za nabavu nefinancijske imovine</t>
  </si>
  <si>
    <t>Rashodi za nabavu neproizvedene dugotrajne imovine</t>
  </si>
  <si>
    <t>Nematerijalna imovina</t>
  </si>
  <si>
    <t>Licence</t>
  </si>
  <si>
    <t>Rashodi za nabavu proizvedene dugotrajne imovine</t>
  </si>
  <si>
    <t>Postrojenja i oprema</t>
  </si>
  <si>
    <t>Uredska oprema i namještaj</t>
  </si>
  <si>
    <t>Oprema za održavanje i zaštitu</t>
  </si>
  <si>
    <t>Uređaji, strojevi i oprema za ostale namjene</t>
  </si>
  <si>
    <t>Knjige, umjetnička djela i ostale izložbene vrijednosti</t>
  </si>
  <si>
    <t>Knjige</t>
  </si>
  <si>
    <t>Rashodi za dodatna ulaganja na nefinancijskoj imovini</t>
  </si>
  <si>
    <t>Dodatna ulaganja na građevinskim objektima</t>
  </si>
  <si>
    <t>Manjak prihoda</t>
  </si>
  <si>
    <t>Prijenosi između proračunskih korisnika istog proračuna</t>
  </si>
  <si>
    <t>Prihodi iz nadležnog proračuna</t>
  </si>
  <si>
    <t>Prihodi iz nadležnog proračuna za financiranje rashoda poslovanja</t>
  </si>
  <si>
    <t>Prihodi iz nadležnog proračuna za nabavu nefinancijske imovine</t>
  </si>
  <si>
    <t>UKUPNI RASHODI</t>
  </si>
  <si>
    <t>I. OPĆI DIO</t>
  </si>
  <si>
    <t xml:space="preserve"> RAČUN PRIHODA I RASHODA </t>
  </si>
  <si>
    <t xml:space="preserve">IZVJEŠTAJ O PRIHODIMA I RASHODIMA PREMA EKONOMSKOJ KLASIFIKACIJI </t>
  </si>
  <si>
    <t>SVEUKUPNO RASHODI</t>
  </si>
  <si>
    <t>Izvor 1.1.2</t>
  </si>
  <si>
    <t>Opći prihodi i primici (nenamjenski) - PK</t>
  </si>
  <si>
    <t>Izvor 1.1.5</t>
  </si>
  <si>
    <t>Predfinanciranje PK iz izvornih gradskih sredstava</t>
  </si>
  <si>
    <t>Izvor 1.2.1</t>
  </si>
  <si>
    <t>Decentralizirana funckija - osnovno školstvo</t>
  </si>
  <si>
    <t>Izvor 3.1.1</t>
  </si>
  <si>
    <t>Vlastiti prihodi proračunskih korisnika - PK</t>
  </si>
  <si>
    <t>Izvor 4.6.1</t>
  </si>
  <si>
    <t>Prihodi za posebne namjene - PK</t>
  </si>
  <si>
    <t>Izvor 5.1.1</t>
  </si>
  <si>
    <t>Tekuće pomoći iz državnog proračuna - PK</t>
  </si>
  <si>
    <t>Izvor 5.1.3.</t>
  </si>
  <si>
    <t>Tekuće pomoći iz državnog proračuna - projekti PK</t>
  </si>
  <si>
    <t>Izvor 5.2.1</t>
  </si>
  <si>
    <t>Tekuće pomoći iz županijskog proračuna - PK</t>
  </si>
  <si>
    <t>Izvor 5.3.1</t>
  </si>
  <si>
    <t>Kapitalne pomoći iz državnog proračuna - PK</t>
  </si>
  <si>
    <t>Izvor 5.3.3</t>
  </si>
  <si>
    <t>Kapitalne pomoći iz državnog proračuna</t>
  </si>
  <si>
    <t>Izvor 5.7.1</t>
  </si>
  <si>
    <t>Pomoći - PK</t>
  </si>
  <si>
    <t>Izvor 5.8.1</t>
  </si>
  <si>
    <t>Pomoći iz državnog proračuna temeljem prijenosa EU sredstava</t>
  </si>
  <si>
    <t>Izvor 5.8.3.</t>
  </si>
  <si>
    <t>Izvor 6.1.1</t>
  </si>
  <si>
    <t>Donacije - PK</t>
  </si>
  <si>
    <t>Izvor 6.4.1</t>
  </si>
  <si>
    <t>Donacije trgovačkih društava</t>
  </si>
  <si>
    <t>IZVJEŠTAJ O PRIHODIMA I RASHODIMA PREMA IZVORIMA FINANCIRANJA</t>
  </si>
  <si>
    <t>Obrazovanje</t>
  </si>
  <si>
    <t>Predškolsko i osnovno obrazovanje</t>
  </si>
  <si>
    <t>Osnovno obrazovanje</t>
  </si>
  <si>
    <t>Funkcijska klasifikacija 09</t>
  </si>
  <si>
    <t>Funkcijska klasifikacija 091</t>
  </si>
  <si>
    <t>Funkcijska klasifikacija 0912</t>
  </si>
  <si>
    <t>IZVJEŠTAJ O RASHODIMA PREMA FUNKCIJSKOJ KLASIFIKACIJI</t>
  </si>
  <si>
    <t>Aktivnost A100208</t>
  </si>
  <si>
    <t>STRUČNO, ADMINISTRATIVNO I TEHNIČKO OSOBLJE</t>
  </si>
  <si>
    <t>311110</t>
  </si>
  <si>
    <t>Plaće za zaposlene</t>
  </si>
  <si>
    <t>311310</t>
  </si>
  <si>
    <t>311410</t>
  </si>
  <si>
    <t>312120</t>
  </si>
  <si>
    <t>Nagrade</t>
  </si>
  <si>
    <t>312150</t>
  </si>
  <si>
    <t>Naknade za bolest, invalidnost i smrtni slučaj</t>
  </si>
  <si>
    <t>312160</t>
  </si>
  <si>
    <t>Regres za godišnji odmor</t>
  </si>
  <si>
    <t>313210</t>
  </si>
  <si>
    <t>321210</t>
  </si>
  <si>
    <t>Naknade za prijevoz na posao i s posla</t>
  </si>
  <si>
    <t>323720</t>
  </si>
  <si>
    <t>Ugovori o djelu</t>
  </si>
  <si>
    <t>312110</t>
  </si>
  <si>
    <t>Bonus za uspješan rad</t>
  </si>
  <si>
    <t>312130</t>
  </si>
  <si>
    <t>Darovi</t>
  </si>
  <si>
    <t>312140</t>
  </si>
  <si>
    <t>Otpremnine</t>
  </si>
  <si>
    <t>312190</t>
  </si>
  <si>
    <t>Ostali nenavedeni rashodi za zaposlene</t>
  </si>
  <si>
    <t>323730</t>
  </si>
  <si>
    <t>Usluge odvjetnika i pravnog savjetovanja</t>
  </si>
  <si>
    <t>329520</t>
  </si>
  <si>
    <t>Sudske pristojbe</t>
  </si>
  <si>
    <t>329550</t>
  </si>
  <si>
    <t>Novčana naknada poslodavca zbog nezapošljavanja osoba s invaliditetom</t>
  </si>
  <si>
    <t>329610</t>
  </si>
  <si>
    <t>343390</t>
  </si>
  <si>
    <t>Ostale zatezne kamate</t>
  </si>
  <si>
    <t>Aktivnost A100209</t>
  </si>
  <si>
    <t>TEKUĆE I INVESTICIJSKO ODRŽAVANJE</t>
  </si>
  <si>
    <t>322410</t>
  </si>
  <si>
    <t>Materijal i dijelovi za tekuće i investicijsko održavanje građevinskih objekata</t>
  </si>
  <si>
    <t>322420</t>
  </si>
  <si>
    <t>Materijal i dijelovi za tekuće i investicijsko održavanje postrojenja i opreme</t>
  </si>
  <si>
    <t>322440</t>
  </si>
  <si>
    <t>Ostali materijal i dijelovi za tekuće i investicijsko održavanje</t>
  </si>
  <si>
    <t>323220</t>
  </si>
  <si>
    <t>Usluge tekućeg i investicijskog održavanja postrojenja i opreme</t>
  </si>
  <si>
    <t>323210</t>
  </si>
  <si>
    <t>Usluge tekućeg i investicijskog održavanja građevinskih objekata</t>
  </si>
  <si>
    <t>922210</t>
  </si>
  <si>
    <t>Manjak prihoda poslovanja</t>
  </si>
  <si>
    <t>Aktivnost A100210</t>
  </si>
  <si>
    <t>OPĆI POSLOVNI USTANOVA OSNOVNOG ŠKOLSTVA</t>
  </si>
  <si>
    <t>372240</t>
  </si>
  <si>
    <t>Prehrana</t>
  </si>
  <si>
    <t>321110</t>
  </si>
  <si>
    <t>Dnevnice za službeni put u zemlji</t>
  </si>
  <si>
    <t>321130</t>
  </si>
  <si>
    <t>Naknade za smještaj na službenom putu u zemlji</t>
  </si>
  <si>
    <t>321150</t>
  </si>
  <si>
    <t>Naknade za prijevoz na službenom putu u zemlji</t>
  </si>
  <si>
    <t>321310</t>
  </si>
  <si>
    <t>Seminari, savjetovanja i simpoziji</t>
  </si>
  <si>
    <t>321410</t>
  </si>
  <si>
    <t>Naknada za korištenje privatnog automobila u službene svrhe</t>
  </si>
  <si>
    <t>322110</t>
  </si>
  <si>
    <t>Uredski materijal</t>
  </si>
  <si>
    <t>322120</t>
  </si>
  <si>
    <t>Literatura (publikacije, časopisi, glasila, knjige i ostalo)</t>
  </si>
  <si>
    <t>322140</t>
  </si>
  <si>
    <t>Materijal i sredstva za čišćenje i održavanje</t>
  </si>
  <si>
    <t>322160</t>
  </si>
  <si>
    <t>Materijal za higijenske potrebe i njegu</t>
  </si>
  <si>
    <t>322190</t>
  </si>
  <si>
    <t>Ostali materijal za potrebe redovnog poslovanja</t>
  </si>
  <si>
    <t>322240</t>
  </si>
  <si>
    <t>Namirnice</t>
  </si>
  <si>
    <t>322310</t>
  </si>
  <si>
    <t>Električna energija</t>
  </si>
  <si>
    <t>322330</t>
  </si>
  <si>
    <t>Plin</t>
  </si>
  <si>
    <t>323110</t>
  </si>
  <si>
    <t>Usluge telefona, telefaksa</t>
  </si>
  <si>
    <t>323130</t>
  </si>
  <si>
    <t>Poštarina (pisma, tiskanice i sl.)</t>
  </si>
  <si>
    <t>323190</t>
  </si>
  <si>
    <t>Ostale usluge za komunikaciju i prijevoz</t>
  </si>
  <si>
    <t>323310</t>
  </si>
  <si>
    <t>Elektronski mediji</t>
  </si>
  <si>
    <t>323320</t>
  </si>
  <si>
    <t>Tisak</t>
  </si>
  <si>
    <t>323410</t>
  </si>
  <si>
    <t>Opskrba vodom</t>
  </si>
  <si>
    <t>323420</t>
  </si>
  <si>
    <t>Iznošenje i odvoz smeća</t>
  </si>
  <si>
    <t>323430</t>
  </si>
  <si>
    <t>Deratizacija i dezinsekcija</t>
  </si>
  <si>
    <t>323440</t>
  </si>
  <si>
    <t>Dimnjačarske i ekološke usluge</t>
  </si>
  <si>
    <t>323490</t>
  </si>
  <si>
    <t>Ostale komunalne usluge</t>
  </si>
  <si>
    <t>323610</t>
  </si>
  <si>
    <t>Obvezni i preventivni zdravstveni pregledi zaposlenika</t>
  </si>
  <si>
    <t>323790</t>
  </si>
  <si>
    <t>Ostale intelektualne usluge</t>
  </si>
  <si>
    <t>323890</t>
  </si>
  <si>
    <t>Ostale računalne usluge</t>
  </si>
  <si>
    <t>323910</t>
  </si>
  <si>
    <t>Grafičke i tiskarske usluge, usluge kopiranja i uvezivanja i slično</t>
  </si>
  <si>
    <t>323960</t>
  </si>
  <si>
    <t>Usluge čuvanja imovine i osoba</t>
  </si>
  <si>
    <t>323990</t>
  </si>
  <si>
    <t>Ostale nespomenute usluge</t>
  </si>
  <si>
    <t>329310</t>
  </si>
  <si>
    <t>329410</t>
  </si>
  <si>
    <t>Tuzemne članarine</t>
  </si>
  <si>
    <t>329990</t>
  </si>
  <si>
    <t>343120</t>
  </si>
  <si>
    <t>Usluge platnog prometa</t>
  </si>
  <si>
    <t>321120</t>
  </si>
  <si>
    <t>Dnevnice za službeni put u inozemstvu</t>
  </si>
  <si>
    <t>321190</t>
  </si>
  <si>
    <t>Ostali rashodi za službena putovanja</t>
  </si>
  <si>
    <t>321320</t>
  </si>
  <si>
    <t>Tečajevi i stručni ispiti</t>
  </si>
  <si>
    <t>322510</t>
  </si>
  <si>
    <t>Sitni inventar</t>
  </si>
  <si>
    <t>322710</t>
  </si>
  <si>
    <t>323390</t>
  </si>
  <si>
    <t>Ostale usluge promidžbe i informiranja</t>
  </si>
  <si>
    <t>323920</t>
  </si>
  <si>
    <t>Film i izrada fotografija</t>
  </si>
  <si>
    <t>323930</t>
  </si>
  <si>
    <t>Uređenje prostora</t>
  </si>
  <si>
    <t>323950</t>
  </si>
  <si>
    <t>Usluge čišćenja, pranja i slično</t>
  </si>
  <si>
    <t>324110</t>
  </si>
  <si>
    <t>Naknade troškova službenog puta</t>
  </si>
  <si>
    <t>329220</t>
  </si>
  <si>
    <t>Premije osiguranja ostale imovine</t>
  </si>
  <si>
    <t>329530</t>
  </si>
  <si>
    <t>Javnobilježničke pristojbe</t>
  </si>
  <si>
    <t>329590</t>
  </si>
  <si>
    <t>Ostale pristojbe i naknade</t>
  </si>
  <si>
    <t>329910</t>
  </si>
  <si>
    <t>Rashodi protokola (vijenci, cvijeće, svijeće i slično)</t>
  </si>
  <si>
    <t>381290</t>
  </si>
  <si>
    <t>Ostale tekuće donacije u naravi</t>
  </si>
  <si>
    <t>381170</t>
  </si>
  <si>
    <t>Tekuće donacije građanima i kućanstvima</t>
  </si>
  <si>
    <t>372210</t>
  </si>
  <si>
    <t>Sufinanciranje cijene prijevoza</t>
  </si>
  <si>
    <t>323630</t>
  </si>
  <si>
    <t>Laboratorijske usluge</t>
  </si>
  <si>
    <t>372290</t>
  </si>
  <si>
    <t>Ostale naknade iz proračuna u naravi</t>
  </si>
  <si>
    <t>321160</t>
  </si>
  <si>
    <t>Naknade za prijevoz na službenom putu u inozemstvu</t>
  </si>
  <si>
    <t>321170</t>
  </si>
  <si>
    <t>Dnevnice per diem</t>
  </si>
  <si>
    <t>321140</t>
  </si>
  <si>
    <t>Naknade za smještaj na službenom putu u inozemstvu</t>
  </si>
  <si>
    <t>Aktivnost A100248</t>
  </si>
  <si>
    <t>MEDNI DANI</t>
  </si>
  <si>
    <t>Aktivnost A100268</t>
  </si>
  <si>
    <t>SHEMA ŠKOLSKOG VOĆA 2023/2024</t>
  </si>
  <si>
    <t>Aktivnost A100276</t>
  </si>
  <si>
    <t>Aktivnost A100277</t>
  </si>
  <si>
    <t>ŠKOLSKA SHEMA 2024/2025</t>
  </si>
  <si>
    <t>Aktivnost K100117</t>
  </si>
  <si>
    <t>KAPITALNO ULAGANJE U OSNOVNO ŠKOLSTVO</t>
  </si>
  <si>
    <t>422730</t>
  </si>
  <si>
    <t>Oprema</t>
  </si>
  <si>
    <t>451110</t>
  </si>
  <si>
    <t>412610</t>
  </si>
  <si>
    <t>Ostala nematerijalna imovina</t>
  </si>
  <si>
    <t>422110</t>
  </si>
  <si>
    <t>Računala i računalna oprema</t>
  </si>
  <si>
    <t>422310</t>
  </si>
  <si>
    <t>Oprema za grijanje, ventilaciju i hlađenje</t>
  </si>
  <si>
    <t>412310</t>
  </si>
  <si>
    <t>422120</t>
  </si>
  <si>
    <t>Uredski namještaj</t>
  </si>
  <si>
    <t>422710</t>
  </si>
  <si>
    <t>Uređaji</t>
  </si>
  <si>
    <t>424110</t>
  </si>
  <si>
    <t>422620</t>
  </si>
  <si>
    <t>Glazbeni instrumenti i oprema</t>
  </si>
  <si>
    <t>II. POSEBNI DIO</t>
  </si>
  <si>
    <t>IZVJEŠTAJ PO PROGRAMSKOJ KLASIFIKACIJI</t>
  </si>
  <si>
    <t>SAŽETAK  RAČUNA PRIHODA I RASHODA I RAČUNA FINANCIRANJA</t>
  </si>
  <si>
    <t>SAŽETAK RAČUNA PRIHODA I RASHODA</t>
  </si>
  <si>
    <t>TEKUĆI PLAN N.*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</si>
  <si>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</si>
  <si>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</si>
  <si>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</si>
  <si>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</si>
  <si>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</si>
  <si>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</si>
  <si>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</si>
  <si>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</si>
  <si>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</si>
  <si>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</si>
  <si>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</si>
  <si>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</si>
  <si>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</si>
  <si>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</si>
  <si>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</si>
  <si>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</si>
  <si>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</si>
  <si>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</si>
  <si>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</si>
  <si>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Napomena:  Iznosi u stupcu "OSTVARENJE/IZVRŠENJE N-1." preračunavaju se iz kuna u eure prema fiksnom tečaju konverzije (1 EUR=7,53450 kuna) i po pravilima za preračunavanje i zaokruživanje.</t>
  </si>
  <si>
    <t>Napomena : Iznosi u stupcima "OSTVARENJE/IZVRŠENJE N-1." i "OSTVARENJE/IZVRŠENJE N." iskazuju se na dvije decimale.</t>
  </si>
  <si>
    <t xml:space="preserve">Napomena : "N" označava razdoblje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</si>
  <si>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</si>
  <si>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</si>
  <si>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IZVJEŠTAJ PO PROGRAMSKOJ KLASIFIKACIJI I PREMA IZVORIMA FINANCIRANJA</t>
  </si>
  <si>
    <t xml:space="preserve"> RAČUN FINANCIRANJA</t>
  </si>
  <si>
    <t xml:space="preserve">IZVJEŠTAJ RAČUNA FINANCIRANJA PREMA EKONOMSKOJ KLASIFIKACIJI </t>
  </si>
  <si>
    <t xml:space="preserve">OSTVARENJE/IZVRŠENJE 
N-1. </t>
  </si>
  <si>
    <t>IZVORNI PLAN ILI REBALANS N.*</t>
  </si>
  <si>
    <t xml:space="preserve">OSTVARENJE/IZVRŠENJE 
N. 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</si>
  <si>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</si>
  <si>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</si>
  <si>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</si>
  <si>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</si>
  <si>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</si>
  <si>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</si>
  <si>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</si>
  <si>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</si>
  <si>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</si>
  <si>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Tekuće donacije u novcu</t>
  </si>
  <si>
    <t>Sportska i glazbena oprema</t>
  </si>
  <si>
    <t>Prihodi od imovine</t>
  </si>
  <si>
    <t>Prihodi od financijske imovine</t>
  </si>
  <si>
    <t>SVEUKUPNO PRIHODI</t>
  </si>
  <si>
    <t>POMOĆNIK U NASTAVI 2024/2027</t>
  </si>
  <si>
    <t>Dnevnice za službeni put</t>
  </si>
  <si>
    <t>Aktivnost A100278</t>
  </si>
  <si>
    <t>ŠKOLSKA SHEMA 2025/2026</t>
  </si>
  <si>
    <t>Kamate na oročena sredstva i depozite po viđenjima</t>
  </si>
  <si>
    <t>31111</t>
  </si>
  <si>
    <t>31131</t>
  </si>
  <si>
    <t>31141</t>
  </si>
  <si>
    <t>31211</t>
  </si>
  <si>
    <t>31212</t>
  </si>
  <si>
    <t>31213</t>
  </si>
  <si>
    <t>31214</t>
  </si>
  <si>
    <t>31215</t>
  </si>
  <si>
    <t>31216</t>
  </si>
  <si>
    <t>31219</t>
  </si>
  <si>
    <t>31321</t>
  </si>
  <si>
    <t>32121</t>
  </si>
  <si>
    <t>32372</t>
  </si>
  <si>
    <t>32373</t>
  </si>
  <si>
    <t>32952</t>
  </si>
  <si>
    <t>32955</t>
  </si>
  <si>
    <t>32961</t>
  </si>
  <si>
    <t>34339</t>
  </si>
  <si>
    <t>32241</t>
  </si>
  <si>
    <t>32242</t>
  </si>
  <si>
    <t>32244</t>
  </si>
  <si>
    <t>32321</t>
  </si>
  <si>
    <t>32322</t>
  </si>
  <si>
    <t>92221</t>
  </si>
  <si>
    <t>OPĆI POSLOVI USTANOVA OSNOVNOG ŠKOLSTVA</t>
  </si>
  <si>
    <t>32216</t>
  </si>
  <si>
    <t>37224</t>
  </si>
  <si>
    <t>37229</t>
  </si>
  <si>
    <t>32111</t>
  </si>
  <si>
    <t>32112</t>
  </si>
  <si>
    <t>32113</t>
  </si>
  <si>
    <t>32115</t>
  </si>
  <si>
    <t>32119</t>
  </si>
  <si>
    <t>32131</t>
  </si>
  <si>
    <t>32132</t>
  </si>
  <si>
    <t>32141</t>
  </si>
  <si>
    <t>32211</t>
  </si>
  <si>
    <t>32212</t>
  </si>
  <si>
    <t>32214</t>
  </si>
  <si>
    <t>32219</t>
  </si>
  <si>
    <t>32224</t>
  </si>
  <si>
    <t>32231</t>
  </si>
  <si>
    <t>32233</t>
  </si>
  <si>
    <t>32251</t>
  </si>
  <si>
    <t>32271</t>
  </si>
  <si>
    <t>32311</t>
  </si>
  <si>
    <t>32313</t>
  </si>
  <si>
    <t>32319</t>
  </si>
  <si>
    <t>32331</t>
  </si>
  <si>
    <t>32332</t>
  </si>
  <si>
    <t>32339</t>
  </si>
  <si>
    <t>32341</t>
  </si>
  <si>
    <t>32342</t>
  </si>
  <si>
    <t>32343</t>
  </si>
  <si>
    <t>32344</t>
  </si>
  <si>
    <t>32349</t>
  </si>
  <si>
    <t>32361</t>
  </si>
  <si>
    <t>32363</t>
  </si>
  <si>
    <t>32379</t>
  </si>
  <si>
    <t>32389</t>
  </si>
  <si>
    <t>32391</t>
  </si>
  <si>
    <t>32392</t>
  </si>
  <si>
    <t>32393</t>
  </si>
  <si>
    <t>32395</t>
  </si>
  <si>
    <t>32396</t>
  </si>
  <si>
    <t>32399</t>
  </si>
  <si>
    <t>32411</t>
  </si>
  <si>
    <t>32922</t>
  </si>
  <si>
    <t>32931</t>
  </si>
  <si>
    <t>32941</t>
  </si>
  <si>
    <t>32953</t>
  </si>
  <si>
    <t>32959</t>
  </si>
  <si>
    <t>32991</t>
  </si>
  <si>
    <t>32999</t>
  </si>
  <si>
    <t>34312</t>
  </si>
  <si>
    <t>38129</t>
  </si>
  <si>
    <t>38117</t>
  </si>
  <si>
    <t>37221</t>
  </si>
  <si>
    <t>32114</t>
  </si>
  <si>
    <t>32116</t>
  </si>
  <si>
    <t>32117</t>
  </si>
  <si>
    <t>42273</t>
  </si>
  <si>
    <t>42411</t>
  </si>
  <si>
    <t>45111</t>
  </si>
  <si>
    <t>41261</t>
  </si>
  <si>
    <t>41231</t>
  </si>
  <si>
    <t>42211</t>
  </si>
  <si>
    <t>42212</t>
  </si>
  <si>
    <t>42231</t>
  </si>
  <si>
    <t>42262</t>
  </si>
  <si>
    <t>42271</t>
  </si>
  <si>
    <t>4/2.</t>
  </si>
  <si>
    <t>4/3.</t>
  </si>
  <si>
    <t>5=4/2*100</t>
  </si>
  <si>
    <t>6=4/3*100</t>
  </si>
  <si>
    <t>Financijski plan</t>
  </si>
  <si>
    <t xml:space="preserve">Izvršenje I.-XII. 2024. </t>
  </si>
  <si>
    <t>Izvršenje I.-XII.2025.</t>
  </si>
  <si>
    <t>Izvršenje I.XII.2025.</t>
  </si>
  <si>
    <t>Tekuće pomoći iz proračuna JLPRS - PK</t>
  </si>
  <si>
    <t>Decentralizirana funkcija - osnovno školstvo PK</t>
  </si>
  <si>
    <t>Mehanizam za oporavak i otpornost - bespovratna sredstva</t>
  </si>
  <si>
    <t>Tekuće pomoći iz državnog proračuna</t>
  </si>
  <si>
    <t>Prihodi za posebne namjene</t>
  </si>
  <si>
    <t>IZVRŠENJE 
I.-XII.2024.</t>
  </si>
  <si>
    <t>IZVRŠENJE 
I.-XII.2025.</t>
  </si>
  <si>
    <t>IZVJEŠTAJ O GODIŠNJEM IZVRŠENJU FINANCIJSKOG PLANA ZA 2025. GODINU ZA OŠ IVANA GORANA KOVAČIĆA, VINKOVCI</t>
  </si>
  <si>
    <t>Izvršenje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</si>
</sst>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A]#,##0.00;\-#,##0.00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color theme="1"/>
      <name val="Arial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9" tint="0.39997558519241921"/>
        <bgColor indexed="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0"/>
      </patternFill>
    </fill>
    <fill>
      <patternFill patternType="solid">
        <fgColor theme="9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1" fillId="0" borderId="0"/>
  </cellStyleXfs>
  <cellXfs count="214">
    <xf numFmtId="0" fontId="0" fillId="0" borderId="0" xfId="0"/>
    <xf numFmtId="0" fontId="0" fillId="0" borderId="0" xfId="0" applyFill="1"/>
    <xf numFmtId="0" fontId="2" fillId="0" borderId="0" xfId="0" applyFont="1" applyAlignment="1">
      <alignment horizontal="center"/>
    </xf>
    <xf numFmtId="0" fontId="0" fillId="2" borderId="0" xfId="0" applyFont="1" applyFill="1"/>
    <xf numFmtId="0" fontId="3" fillId="3" borderId="1" xfId="0" applyFont="1" applyFill="1" applyBorder="1" applyAlignment="1" applyProtection="1">
      <alignment vertical="center" wrapText="1" readingOrder="1"/>
      <protection locked="0"/>
    </xf>
    <xf numFmtId="0" fontId="7" fillId="0" borderId="0" xfId="0" applyFont="1"/>
    <xf numFmtId="0" fontId="8" fillId="0" borderId="0" xfId="0" applyFont="1" applyAlignment="1">
      <alignment horizontal="center"/>
    </xf>
    <xf numFmtId="4" fontId="7" fillId="0" borderId="1" xfId="0" applyNumberFormat="1" applyFont="1" applyBorder="1"/>
    <xf numFmtId="0" fontId="10" fillId="0" borderId="1" xfId="0" applyFont="1" applyBorder="1" applyAlignment="1">
      <alignment vertical="top"/>
    </xf>
    <xf numFmtId="4" fontId="10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0" fontId="10" fillId="0" borderId="1" xfId="0" applyFont="1" applyBorder="1"/>
    <xf numFmtId="4" fontId="7" fillId="0" borderId="1" xfId="0" applyNumberFormat="1" applyFont="1" applyBorder="1" applyAlignment="1">
      <alignment horizontal="right"/>
    </xf>
    <xf numFmtId="10" fontId="7" fillId="0" borderId="1" xfId="0" applyNumberFormat="1" applyFont="1" applyBorder="1"/>
    <xf numFmtId="0" fontId="7" fillId="0" borderId="2" xfId="0" applyFont="1" applyBorder="1" applyAlignment="1">
      <alignment horizontal="left"/>
    </xf>
    <xf numFmtId="0" fontId="7" fillId="0" borderId="3" xfId="0" applyFont="1" applyBorder="1"/>
    <xf numFmtId="0" fontId="10" fillId="0" borderId="1" xfId="0" applyFont="1" applyBorder="1" applyAlignment="1">
      <alignment horizontal="left"/>
    </xf>
    <xf numFmtId="4" fontId="10" fillId="0" borderId="1" xfId="0" applyNumberFormat="1" applyFont="1" applyBorder="1" applyAlignment="1">
      <alignment horizontal="right"/>
    </xf>
    <xf numFmtId="10" fontId="10" fillId="0" borderId="1" xfId="0" applyNumberFormat="1" applyFont="1" applyBorder="1"/>
    <xf numFmtId="0" fontId="10" fillId="0" borderId="2" xfId="0" applyFont="1" applyBorder="1" applyAlignment="1">
      <alignment horizontal="left"/>
    </xf>
    <xf numFmtId="0" fontId="10" fillId="0" borderId="3" xfId="0" applyFont="1" applyBorder="1"/>
    <xf numFmtId="0" fontId="5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vertical="top"/>
    </xf>
    <xf numFmtId="4" fontId="4" fillId="4" borderId="8" xfId="0" applyNumberFormat="1" applyFont="1" applyFill="1" applyBorder="1"/>
    <xf numFmtId="4" fontId="4" fillId="4" borderId="1" xfId="0" applyNumberFormat="1" applyFont="1" applyFill="1" applyBorder="1"/>
    <xf numFmtId="10" fontId="4" fillId="4" borderId="1" xfId="0" applyNumberFormat="1" applyFont="1" applyFill="1" applyBorder="1" applyAlignment="1">
      <alignment horizontal="center"/>
    </xf>
    <xf numFmtId="0" fontId="10" fillId="4" borderId="1" xfId="0" applyFont="1" applyFill="1" applyBorder="1"/>
    <xf numFmtId="0" fontId="6" fillId="7" borderId="5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/>
    </xf>
    <xf numFmtId="0" fontId="4" fillId="7" borderId="1" xfId="0" applyFont="1" applyFill="1" applyBorder="1"/>
    <xf numFmtId="4" fontId="0" fillId="0" borderId="0" xfId="0" applyNumberFormat="1"/>
    <xf numFmtId="0" fontId="12" fillId="0" borderId="0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center" wrapText="1"/>
    </xf>
    <xf numFmtId="0" fontId="15" fillId="0" borderId="0" xfId="0" applyNumberFormat="1" applyFont="1" applyFill="1" applyBorder="1" applyAlignment="1" applyProtection="1">
      <alignment vertical="center" wrapText="1"/>
    </xf>
    <xf numFmtId="0" fontId="16" fillId="0" borderId="0" xfId="0" applyFont="1" applyAlignment="1">
      <alignment wrapText="1"/>
    </xf>
    <xf numFmtId="0" fontId="13" fillId="2" borderId="4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right" vertical="center"/>
    </xf>
    <xf numFmtId="0" fontId="15" fillId="0" borderId="0" xfId="0" applyNumberFormat="1" applyFont="1" applyFill="1" applyBorder="1" applyAlignment="1" applyProtection="1"/>
    <xf numFmtId="0" fontId="0" fillId="0" borderId="0" xfId="0" applyAlignment="1">
      <alignment horizontal="left"/>
    </xf>
    <xf numFmtId="0" fontId="22" fillId="0" borderId="0" xfId="0" applyFont="1" applyAlignment="1">
      <alignment horizontal="center" vertical="center" wrapText="1"/>
    </xf>
    <xf numFmtId="4" fontId="19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" fontId="23" fillId="0" borderId="1" xfId="0" applyNumberFormat="1" applyFont="1" applyFill="1" applyBorder="1" applyAlignment="1" applyProtection="1">
      <alignment vertical="center" wrapText="1"/>
    </xf>
    <xf numFmtId="4" fontId="24" fillId="0" borderId="1" xfId="0" applyNumberFormat="1" applyFont="1" applyBorder="1" applyAlignment="1">
      <alignment horizontal="right"/>
    </xf>
    <xf numFmtId="4" fontId="25" fillId="0" borderId="1" xfId="0" applyNumberFormat="1" applyFont="1" applyFill="1" applyBorder="1" applyAlignment="1" applyProtection="1">
      <alignment horizontal="left" vertical="center" wrapText="1"/>
    </xf>
    <xf numFmtId="4" fontId="24" fillId="0" borderId="1" xfId="0" applyNumberFormat="1" applyFont="1" applyBorder="1" applyAlignment="1">
      <alignment horizontal="center"/>
    </xf>
    <xf numFmtId="4" fontId="23" fillId="0" borderId="1" xfId="0" applyNumberFormat="1" applyFont="1" applyFill="1" applyBorder="1" applyAlignment="1" applyProtection="1">
      <alignment horizontal="center" vertical="center" wrapText="1"/>
    </xf>
    <xf numFmtId="0" fontId="5" fillId="7" borderId="1" xfId="0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4" fontId="5" fillId="7" borderId="5" xfId="0" applyNumberFormat="1" applyFont="1" applyFill="1" applyBorder="1" applyAlignment="1">
      <alignment horizontal="center" vertical="center"/>
    </xf>
    <xf numFmtId="4" fontId="5" fillId="7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0" fontId="10" fillId="2" borderId="1" xfId="0" applyNumberFormat="1" applyFont="1" applyFill="1" applyBorder="1" applyAlignment="1">
      <alignment horizontal="center"/>
    </xf>
    <xf numFmtId="0" fontId="17" fillId="7" borderId="9" xfId="0" applyFont="1" applyFill="1" applyBorder="1" applyAlignment="1">
      <alignment horizontal="left" vertical="center"/>
    </xf>
    <xf numFmtId="0" fontId="21" fillId="7" borderId="10" xfId="0" applyNumberFormat="1" applyFont="1" applyFill="1" applyBorder="1" applyAlignment="1" applyProtection="1">
      <alignment vertical="center"/>
    </xf>
    <xf numFmtId="4" fontId="24" fillId="7" borderId="1" xfId="0" quotePrefix="1" applyNumberFormat="1" applyFont="1" applyFill="1" applyBorder="1" applyAlignment="1">
      <alignment horizontal="left" wrapText="1"/>
    </xf>
    <xf numFmtId="4" fontId="24" fillId="7" borderId="1" xfId="0" applyNumberFormat="1" applyFont="1" applyFill="1" applyBorder="1" applyAlignment="1" applyProtection="1">
      <alignment horizontal="center" vertical="center" wrapText="1"/>
    </xf>
    <xf numFmtId="4" fontId="19" fillId="7" borderId="1" xfId="0" applyNumberFormat="1" applyFont="1" applyFill="1" applyBorder="1" applyAlignment="1" applyProtection="1">
      <alignment horizontal="center" vertical="center" wrapText="1"/>
    </xf>
    <xf numFmtId="0" fontId="19" fillId="7" borderId="1" xfId="0" applyNumberFormat="1" applyFont="1" applyFill="1" applyBorder="1" applyAlignment="1" applyProtection="1">
      <alignment horizontal="left" vertical="center" wrapText="1"/>
    </xf>
    <xf numFmtId="4" fontId="23" fillId="0" borderId="1" xfId="0" applyNumberFormat="1" applyFont="1" applyFill="1" applyBorder="1" applyAlignment="1" applyProtection="1">
      <alignment horizontal="center" vertical="center"/>
    </xf>
    <xf numFmtId="4" fontId="24" fillId="0" borderId="1" xfId="0" applyNumberFormat="1" applyFont="1" applyFill="1" applyBorder="1" applyAlignment="1">
      <alignment horizontal="center"/>
    </xf>
    <xf numFmtId="4" fontId="24" fillId="7" borderId="1" xfId="0" applyNumberFormat="1" applyFont="1" applyFill="1" applyBorder="1" applyAlignment="1">
      <alignment horizontal="center"/>
    </xf>
    <xf numFmtId="10" fontId="15" fillId="0" borderId="1" xfId="0" applyNumberFormat="1" applyFont="1" applyFill="1" applyBorder="1" applyAlignment="1">
      <alignment horizontal="center"/>
    </xf>
    <xf numFmtId="10" fontId="15" fillId="7" borderId="1" xfId="0" applyNumberFormat="1" applyFont="1" applyFill="1" applyBorder="1" applyAlignment="1">
      <alignment horizontal="center"/>
    </xf>
    <xf numFmtId="0" fontId="26" fillId="5" borderId="1" xfId="0" applyFont="1" applyFill="1" applyBorder="1" applyAlignment="1" applyProtection="1">
      <alignment vertical="center" wrapText="1" readingOrder="1"/>
      <protection locked="0"/>
    </xf>
    <xf numFmtId="0" fontId="0" fillId="2" borderId="0" xfId="0" applyFont="1" applyFill="1" applyAlignment="1">
      <alignment horizontal="center"/>
    </xf>
    <xf numFmtId="0" fontId="26" fillId="5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>
      <alignment horizontal="center"/>
    </xf>
    <xf numFmtId="4" fontId="5" fillId="7" borderId="1" xfId="0" applyNumberFormat="1" applyFont="1" applyFill="1" applyBorder="1"/>
    <xf numFmtId="10" fontId="5" fillId="7" borderId="1" xfId="0" applyNumberFormat="1" applyFont="1" applyFill="1" applyBorder="1" applyAlignment="1">
      <alignment horizontal="center"/>
    </xf>
    <xf numFmtId="0" fontId="19" fillId="4" borderId="1" xfId="0" quotePrefix="1" applyNumberFormat="1" applyFont="1" applyFill="1" applyBorder="1" applyAlignment="1" applyProtection="1">
      <alignment horizontal="center" vertical="center" wrapText="1"/>
    </xf>
    <xf numFmtId="0" fontId="20" fillId="4" borderId="1" xfId="0" quotePrefix="1" applyNumberFormat="1" applyFont="1" applyFill="1" applyBorder="1" applyAlignment="1" applyProtection="1">
      <alignment horizontal="center" vertical="center" wrapText="1"/>
    </xf>
    <xf numFmtId="0" fontId="20" fillId="4" borderId="1" xfId="0" applyNumberFormat="1" applyFont="1" applyFill="1" applyBorder="1" applyAlignment="1" applyProtection="1">
      <alignment horizontal="center" vertical="center" wrapText="1"/>
    </xf>
    <xf numFmtId="0" fontId="19" fillId="4" borderId="1" xfId="0" applyNumberFormat="1" applyFont="1" applyFill="1" applyBorder="1" applyAlignment="1" applyProtection="1">
      <alignment horizontal="center" vertical="center" wrapText="1"/>
    </xf>
    <xf numFmtId="0" fontId="20" fillId="4" borderId="1" xfId="0" quotePrefix="1" applyNumberFormat="1" applyFont="1" applyFill="1" applyBorder="1" applyAlignment="1" applyProtection="1">
      <alignment horizontal="center" vertical="center"/>
    </xf>
    <xf numFmtId="4" fontId="23" fillId="4" borderId="1" xfId="0" applyNumberFormat="1" applyFont="1" applyFill="1" applyBorder="1" applyAlignment="1" applyProtection="1">
      <alignment horizontal="center" vertical="center" wrapText="1"/>
    </xf>
    <xf numFmtId="4" fontId="24" fillId="4" borderId="1" xfId="0" applyNumberFormat="1" applyFont="1" applyFill="1" applyBorder="1" applyAlignment="1" applyProtection="1">
      <alignment horizontal="center" wrapText="1"/>
    </xf>
    <xf numFmtId="10" fontId="15" fillId="4" borderId="1" xfId="0" applyNumberFormat="1" applyFont="1" applyFill="1" applyBorder="1" applyAlignment="1">
      <alignment horizontal="center"/>
    </xf>
    <xf numFmtId="3" fontId="12" fillId="4" borderId="1" xfId="0" applyNumberFormat="1" applyFont="1" applyFill="1" applyBorder="1" applyAlignment="1">
      <alignment horizontal="right"/>
    </xf>
    <xf numFmtId="4" fontId="24" fillId="4" borderId="1" xfId="0" applyNumberFormat="1" applyFont="1" applyFill="1" applyBorder="1" applyAlignment="1">
      <alignment horizontal="center"/>
    </xf>
    <xf numFmtId="0" fontId="26" fillId="7" borderId="5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/>
    </xf>
    <xf numFmtId="0" fontId="26" fillId="7" borderId="8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 wrapText="1"/>
    </xf>
    <xf numFmtId="16" fontId="26" fillId="7" borderId="1" xfId="0" applyNumberFormat="1" applyFont="1" applyFill="1" applyBorder="1" applyAlignment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center" vertical="center" wrapText="1"/>
    </xf>
    <xf numFmtId="4" fontId="10" fillId="0" borderId="0" xfId="0" applyNumberFormat="1" applyFont="1"/>
    <xf numFmtId="4" fontId="24" fillId="7" borderId="1" xfId="0" applyNumberFormat="1" applyFont="1" applyFill="1" applyBorder="1" applyAlignment="1" applyProtection="1">
      <alignment horizontal="left" vertical="center" wrapText="1"/>
    </xf>
    <xf numFmtId="4" fontId="24" fillId="4" borderId="1" xfId="0" applyNumberFormat="1" applyFont="1" applyFill="1" applyBorder="1" applyAlignment="1">
      <alignment horizontal="right"/>
    </xf>
    <xf numFmtId="4" fontId="24" fillId="7" borderId="1" xfId="0" quotePrefix="1" applyNumberFormat="1" applyFont="1" applyFill="1" applyBorder="1" applyAlignment="1">
      <alignment horizontal="center" wrapText="1"/>
    </xf>
    <xf numFmtId="4" fontId="23" fillId="4" borderId="1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vertical="center" wrapText="1"/>
    </xf>
    <xf numFmtId="0" fontId="19" fillId="8" borderId="8" xfId="0" applyNumberFormat="1" applyFont="1" applyFill="1" applyBorder="1" applyAlignment="1" applyProtection="1">
      <alignment horizontal="center" vertical="center" wrapText="1"/>
    </xf>
    <xf numFmtId="0" fontId="20" fillId="8" borderId="8" xfId="0" applyNumberFormat="1" applyFont="1" applyFill="1" applyBorder="1" applyAlignment="1" applyProtection="1">
      <alignment horizontal="center" vertical="center" wrapText="1"/>
    </xf>
    <xf numFmtId="0" fontId="17" fillId="2" borderId="1" xfId="0" applyNumberFormat="1" applyFont="1" applyFill="1" applyBorder="1" applyAlignment="1" applyProtection="1">
      <alignment horizontal="left" vertical="center" wrapText="1"/>
    </xf>
    <xf numFmtId="3" fontId="15" fillId="2" borderId="1" xfId="0" applyNumberFormat="1" applyFont="1" applyFill="1" applyBorder="1" applyAlignment="1">
      <alignment horizontal="right"/>
    </xf>
    <xf numFmtId="0" fontId="0" fillId="0" borderId="1" xfId="0" applyBorder="1"/>
    <xf numFmtId="0" fontId="21" fillId="2" borderId="1" xfId="0" applyNumberFormat="1" applyFont="1" applyFill="1" applyBorder="1" applyAlignment="1" applyProtection="1">
      <alignment horizontal="left" vertical="center" wrapText="1"/>
    </xf>
    <xf numFmtId="0" fontId="21" fillId="2" borderId="1" xfId="0" quotePrefix="1" applyFont="1" applyFill="1" applyBorder="1" applyAlignment="1">
      <alignment horizontal="left" vertical="center"/>
    </xf>
    <xf numFmtId="0" fontId="21" fillId="2" borderId="1" xfId="0" quotePrefix="1" applyFont="1" applyFill="1" applyBorder="1" applyAlignment="1">
      <alignment horizontal="left" vertical="center" wrapText="1"/>
    </xf>
    <xf numFmtId="0" fontId="27" fillId="2" borderId="1" xfId="0" quotePrefix="1" applyFont="1" applyFill="1" applyBorder="1" applyAlignment="1">
      <alignment horizontal="left" vertical="center"/>
    </xf>
    <xf numFmtId="0" fontId="27" fillId="2" borderId="1" xfId="0" quotePrefix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/>
    </xf>
    <xf numFmtId="0" fontId="17" fillId="2" borderId="1" xfId="0" applyNumberFormat="1" applyFont="1" applyFill="1" applyBorder="1" applyAlignment="1" applyProtection="1">
      <alignment horizontal="left" vertical="center"/>
    </xf>
    <xf numFmtId="0" fontId="17" fillId="2" borderId="1" xfId="0" applyNumberFormat="1" applyFont="1" applyFill="1" applyBorder="1" applyAlignment="1" applyProtection="1">
      <alignment vertical="center" wrapText="1"/>
    </xf>
    <xf numFmtId="0" fontId="21" fillId="2" borderId="1" xfId="0" applyNumberFormat="1" applyFont="1" applyFill="1" applyBorder="1" applyAlignment="1" applyProtection="1">
      <alignment vertical="center" wrapText="1"/>
    </xf>
    <xf numFmtId="3" fontId="15" fillId="2" borderId="1" xfId="0" applyNumberFormat="1" applyFont="1" applyFill="1" applyBorder="1" applyAlignment="1" applyProtection="1">
      <alignment horizontal="right" wrapText="1"/>
    </xf>
    <xf numFmtId="0" fontId="21" fillId="2" borderId="1" xfId="0" applyFont="1" applyFill="1" applyBorder="1" applyAlignment="1">
      <alignment horizontal="left" vertical="center"/>
    </xf>
    <xf numFmtId="0" fontId="28" fillId="0" borderId="0" xfId="0" applyFont="1" applyAlignment="1">
      <alignment vertical="top" wrapText="1"/>
    </xf>
    <xf numFmtId="10" fontId="5" fillId="7" borderId="7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/>
    </xf>
    <xf numFmtId="0" fontId="0" fillId="0" borderId="0" xfId="0" applyFont="1"/>
    <xf numFmtId="0" fontId="29" fillId="0" borderId="0" xfId="0" applyFont="1" applyFill="1" applyAlignment="1" applyProtection="1">
      <alignment vertical="center" wrapText="1" readingOrder="1"/>
      <protection locked="0"/>
    </xf>
    <xf numFmtId="164" fontId="29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0" fillId="0" borderId="0" xfId="0" applyFont="1" applyFill="1"/>
    <xf numFmtId="0" fontId="29" fillId="6" borderId="0" xfId="0" applyFont="1" applyFill="1" applyAlignment="1" applyProtection="1">
      <alignment vertical="center" wrapText="1" readingOrder="1"/>
      <protection locked="0"/>
    </xf>
    <xf numFmtId="0" fontId="0" fillId="7" borderId="0" xfId="0" applyFont="1" applyFill="1"/>
    <xf numFmtId="0" fontId="29" fillId="5" borderId="0" xfId="0" applyFont="1" applyFill="1" applyAlignment="1" applyProtection="1">
      <alignment vertical="center" wrapText="1" readingOrder="1"/>
      <protection locked="0"/>
    </xf>
    <xf numFmtId="0" fontId="0" fillId="4" borderId="0" xfId="0" applyFont="1" applyFill="1"/>
    <xf numFmtId="0" fontId="26" fillId="6" borderId="0" xfId="0" applyFont="1" applyFill="1" applyAlignment="1" applyProtection="1">
      <alignment vertical="center" wrapText="1" readingOrder="1"/>
      <protection locked="0"/>
    </xf>
    <xf numFmtId="164" fontId="26" fillId="6" borderId="0" xfId="0" applyNumberFormat="1" applyFont="1" applyFill="1" applyAlignment="1" applyProtection="1">
      <alignment horizontal="right" vertical="center" wrapText="1" readingOrder="1"/>
      <protection locked="0"/>
    </xf>
    <xf numFmtId="0" fontId="1" fillId="7" borderId="0" xfId="0" applyFont="1" applyFill="1"/>
    <xf numFmtId="0" fontId="26" fillId="5" borderId="0" xfId="0" applyFont="1" applyFill="1" applyAlignment="1" applyProtection="1">
      <alignment vertical="center" wrapText="1" readingOrder="1"/>
      <protection locked="0"/>
    </xf>
    <xf numFmtId="164" fontId="26" fillId="5" borderId="0" xfId="0" applyNumberFormat="1" applyFont="1" applyFill="1" applyAlignment="1" applyProtection="1">
      <alignment horizontal="right" vertical="center" wrapText="1" readingOrder="1"/>
      <protection locked="0"/>
    </xf>
    <xf numFmtId="0" fontId="1" fillId="4" borderId="0" xfId="0" applyFont="1" applyFill="1"/>
    <xf numFmtId="0" fontId="26" fillId="9" borderId="0" xfId="0" applyFont="1" applyFill="1" applyAlignment="1" applyProtection="1">
      <alignment vertical="center" wrapText="1" readingOrder="1"/>
      <protection locked="0"/>
    </xf>
    <xf numFmtId="164" fontId="26" fillId="9" borderId="0" xfId="0" applyNumberFormat="1" applyFont="1" applyFill="1" applyAlignment="1" applyProtection="1">
      <alignment horizontal="right" vertical="center" wrapText="1" readingOrder="1"/>
      <protection locked="0"/>
    </xf>
    <xf numFmtId="0" fontId="1" fillId="10" borderId="0" xfId="0" applyFont="1" applyFill="1"/>
    <xf numFmtId="164" fontId="26" fillId="5" borderId="0" xfId="0" applyNumberFormat="1" applyFont="1" applyFill="1" applyAlignment="1" applyProtection="1">
      <alignment horizontal="right" vertical="center" wrapText="1" readingOrder="1"/>
      <protection locked="0"/>
    </xf>
    <xf numFmtId="164" fontId="26" fillId="6" borderId="0" xfId="0" applyNumberFormat="1" applyFont="1" applyFill="1" applyAlignment="1" applyProtection="1">
      <alignment horizontal="right" vertical="center" wrapText="1" readingOrder="1"/>
      <protection locked="0"/>
    </xf>
    <xf numFmtId="0" fontId="30" fillId="10" borderId="1" xfId="0" applyFont="1" applyFill="1" applyBorder="1" applyAlignment="1">
      <alignment horizontal="center"/>
    </xf>
    <xf numFmtId="10" fontId="31" fillId="4" borderId="0" xfId="0" applyNumberFormat="1" applyFont="1" applyFill="1" applyAlignment="1">
      <alignment vertical="center"/>
    </xf>
    <xf numFmtId="10" fontId="31" fillId="0" borderId="0" xfId="0" applyNumberFormat="1" applyFont="1"/>
    <xf numFmtId="10" fontId="28" fillId="10" borderId="0" xfId="0" applyNumberFormat="1" applyFont="1" applyFill="1" applyAlignment="1">
      <alignment vertical="center"/>
    </xf>
    <xf numFmtId="10" fontId="28" fillId="7" borderId="0" xfId="0" applyNumberFormat="1" applyFont="1" applyFill="1" applyAlignment="1">
      <alignment vertical="center"/>
    </xf>
    <xf numFmtId="10" fontId="28" fillId="4" borderId="0" xfId="0" applyNumberFormat="1" applyFont="1" applyFill="1" applyAlignment="1">
      <alignment vertical="center"/>
    </xf>
    <xf numFmtId="10" fontId="28" fillId="4" borderId="0" xfId="0" applyNumberFormat="1" applyFont="1" applyFill="1"/>
    <xf numFmtId="4" fontId="25" fillId="7" borderId="1" xfId="0" applyNumberFormat="1" applyFont="1" applyFill="1" applyBorder="1" applyAlignment="1" applyProtection="1">
      <alignment horizontal="center" vertical="center"/>
    </xf>
    <xf numFmtId="9" fontId="19" fillId="4" borderId="1" xfId="0" applyNumberFormat="1" applyFont="1" applyFill="1" applyBorder="1" applyAlignment="1">
      <alignment horizontal="center"/>
    </xf>
    <xf numFmtId="10" fontId="24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9" fillId="7" borderId="9" xfId="0" quotePrefix="1" applyFont="1" applyFill="1" applyBorder="1" applyAlignment="1">
      <alignment horizontal="left" wrapText="1"/>
    </xf>
    <xf numFmtId="0" fontId="19" fillId="7" borderId="10" xfId="0" quotePrefix="1" applyFont="1" applyFill="1" applyBorder="1" applyAlignment="1">
      <alignment horizontal="left" wrapText="1"/>
    </xf>
    <xf numFmtId="0" fontId="19" fillId="7" borderId="8" xfId="0" quotePrefix="1" applyFont="1" applyFill="1" applyBorder="1" applyAlignment="1">
      <alignment horizontal="left" wrapText="1"/>
    </xf>
    <xf numFmtId="0" fontId="19" fillId="4" borderId="1" xfId="0" quotePrefix="1" applyFont="1" applyFill="1" applyBorder="1" applyAlignment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left" vertical="top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21" fillId="0" borderId="10" xfId="0" applyNumberFormat="1" applyFont="1" applyFill="1" applyBorder="1" applyAlignment="1" applyProtection="1">
      <alignment vertical="center" wrapText="1"/>
    </xf>
    <xf numFmtId="0" fontId="17" fillId="0" borderId="9" xfId="0" quotePrefix="1" applyNumberFormat="1" applyFont="1" applyFill="1" applyBorder="1" applyAlignment="1" applyProtection="1">
      <alignment horizontal="left" vertical="center" wrapText="1"/>
    </xf>
    <xf numFmtId="0" fontId="17" fillId="0" borderId="9" xfId="0" quotePrefix="1" applyFont="1" applyBorder="1" applyAlignment="1">
      <alignment horizontal="left" vertical="center"/>
    </xf>
    <xf numFmtId="0" fontId="21" fillId="0" borderId="10" xfId="0" applyNumberFormat="1" applyFont="1" applyFill="1" applyBorder="1" applyAlignment="1" applyProtection="1">
      <alignment vertical="center"/>
    </xf>
    <xf numFmtId="0" fontId="17" fillId="4" borderId="9" xfId="0" quotePrefix="1" applyNumberFormat="1" applyFont="1" applyFill="1" applyBorder="1" applyAlignment="1" applyProtection="1">
      <alignment horizontal="left" vertical="center" wrapText="1"/>
    </xf>
    <xf numFmtId="0" fontId="21" fillId="4" borderId="10" xfId="0" applyNumberFormat="1" applyFont="1" applyFill="1" applyBorder="1" applyAlignment="1" applyProtection="1">
      <alignment vertical="center" wrapText="1"/>
    </xf>
    <xf numFmtId="0" fontId="13" fillId="2" borderId="11" xfId="0" applyNumberFormat="1" applyFont="1" applyFill="1" applyBorder="1" applyAlignment="1" applyProtection="1">
      <alignment horizontal="center"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19" fillId="4" borderId="1" xfId="0" quotePrefix="1" applyFont="1" applyFill="1" applyBorder="1" applyAlignment="1">
      <alignment horizontal="center" vertical="center" wrapText="1"/>
    </xf>
    <xf numFmtId="0" fontId="20" fillId="4" borderId="9" xfId="0" quotePrefix="1" applyFont="1" applyFill="1" applyBorder="1" applyAlignment="1">
      <alignment horizontal="center" vertical="center" wrapText="1"/>
    </xf>
    <xf numFmtId="0" fontId="20" fillId="4" borderId="10" xfId="0" quotePrefix="1" applyFont="1" applyFill="1" applyBorder="1" applyAlignment="1">
      <alignment horizontal="center" vertical="center" wrapText="1"/>
    </xf>
    <xf numFmtId="0" fontId="17" fillId="0" borderId="10" xfId="0" applyNumberFormat="1" applyFont="1" applyFill="1" applyBorder="1" applyAlignment="1" applyProtection="1">
      <alignment horizontal="left" vertical="center" wrapText="1"/>
    </xf>
    <xf numFmtId="0" fontId="17" fillId="7" borderId="9" xfId="0" applyNumberFormat="1" applyFont="1" applyFill="1" applyBorder="1" applyAlignment="1" applyProtection="1">
      <alignment horizontal="left" vertical="center" wrapText="1"/>
    </xf>
    <xf numFmtId="0" fontId="21" fillId="7" borderId="10" xfId="0" applyNumberFormat="1" applyFont="1" applyFill="1" applyBorder="1" applyAlignment="1" applyProtection="1">
      <alignment vertical="center" wrapText="1"/>
    </xf>
    <xf numFmtId="0" fontId="21" fillId="7" borderId="10" xfId="0" applyNumberFormat="1" applyFont="1" applyFill="1" applyBorder="1" applyAlignment="1" applyProtection="1">
      <alignment vertical="center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center" vertical="center" wrapText="1"/>
    </xf>
    <xf numFmtId="0" fontId="17" fillId="2" borderId="4" xfId="0" applyNumberFormat="1" applyFont="1" applyFill="1" applyBorder="1" applyAlignment="1" applyProtection="1">
      <alignment horizontal="left" vertical="center" wrapText="1"/>
    </xf>
    <xf numFmtId="0" fontId="20" fillId="4" borderId="1" xfId="0" quotePrefix="1" applyFont="1" applyFill="1" applyBorder="1" applyAlignment="1">
      <alignment horizontal="center" wrapText="1"/>
    </xf>
    <xf numFmtId="0" fontId="20" fillId="4" borderId="9" xfId="0" quotePrefix="1" applyFont="1" applyFill="1" applyBorder="1" applyAlignment="1">
      <alignment horizontal="center" wrapText="1"/>
    </xf>
    <xf numFmtId="0" fontId="17" fillId="0" borderId="9" xfId="0" quotePrefix="1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 wrapText="1"/>
    </xf>
    <xf numFmtId="4" fontId="5" fillId="7" borderId="5" xfId="0" applyNumberFormat="1" applyFont="1" applyFill="1" applyBorder="1" applyAlignment="1">
      <alignment horizontal="right" vertical="center"/>
    </xf>
    <xf numFmtId="4" fontId="5" fillId="7" borderId="7" xfId="0" applyNumberFormat="1" applyFont="1" applyFill="1" applyBorder="1" applyAlignment="1">
      <alignment horizontal="right" vertical="center"/>
    </xf>
    <xf numFmtId="4" fontId="5" fillId="7" borderId="6" xfId="0" applyNumberFormat="1" applyFont="1" applyFill="1" applyBorder="1" applyAlignment="1">
      <alignment horizontal="right" vertical="center"/>
    </xf>
    <xf numFmtId="10" fontId="5" fillId="7" borderId="5" xfId="0" applyNumberFormat="1" applyFont="1" applyFill="1" applyBorder="1" applyAlignment="1">
      <alignment horizontal="right" vertical="center"/>
    </xf>
    <xf numFmtId="10" fontId="5" fillId="7" borderId="7" xfId="0" applyNumberFormat="1" applyFont="1" applyFill="1" applyBorder="1" applyAlignment="1">
      <alignment horizontal="right" vertical="center"/>
    </xf>
    <xf numFmtId="10" fontId="5" fillId="7" borderId="6" xfId="0" applyNumberFormat="1" applyFont="1" applyFill="1" applyBorder="1" applyAlignment="1">
      <alignment horizontal="right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 wrapText="1" readingOrder="1"/>
      <protection locked="0"/>
    </xf>
    <xf numFmtId="0" fontId="30" fillId="10" borderId="1" xfId="0" applyFont="1" applyFill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29" fillId="0" borderId="0" xfId="0" applyFont="1" applyFill="1" applyAlignment="1" applyProtection="1">
      <alignment vertical="center" wrapText="1" readingOrder="1"/>
      <protection locked="0"/>
    </xf>
    <xf numFmtId="0" fontId="0" fillId="0" borderId="0" xfId="0" applyFont="1" applyFill="1"/>
    <xf numFmtId="164" fontId="29" fillId="0" borderId="0" xfId="0" applyNumberFormat="1" applyFont="1" applyFill="1" applyAlignment="1" applyProtection="1">
      <alignment horizontal="right" vertical="center" wrapText="1" readingOrder="1"/>
      <protection locked="0"/>
    </xf>
    <xf numFmtId="0" fontId="26" fillId="5" borderId="0" xfId="0" applyFont="1" applyFill="1" applyAlignment="1" applyProtection="1">
      <alignment vertical="center" wrapText="1" readingOrder="1"/>
      <protection locked="0"/>
    </xf>
    <xf numFmtId="0" fontId="1" fillId="4" borderId="0" xfId="0" applyFont="1" applyFill="1"/>
    <xf numFmtId="164" fontId="26" fillId="5" borderId="0" xfId="0" applyNumberFormat="1" applyFont="1" applyFill="1" applyAlignment="1" applyProtection="1">
      <alignment horizontal="right" vertical="center" wrapText="1" readingOrder="1"/>
      <protection locked="0"/>
    </xf>
    <xf numFmtId="0" fontId="29" fillId="5" borderId="0" xfId="0" applyFont="1" applyFill="1" applyAlignment="1" applyProtection="1">
      <alignment vertical="center" wrapText="1" readingOrder="1"/>
      <protection locked="0"/>
    </xf>
    <xf numFmtId="0" fontId="0" fillId="4" borderId="0" xfId="0" applyFont="1" applyFill="1"/>
    <xf numFmtId="0" fontId="26" fillId="6" borderId="0" xfId="0" applyFont="1" applyFill="1" applyAlignment="1" applyProtection="1">
      <alignment vertical="center" wrapText="1" readingOrder="1"/>
      <protection locked="0"/>
    </xf>
    <xf numFmtId="0" fontId="1" fillId="7" borderId="0" xfId="0" applyFont="1" applyFill="1"/>
    <xf numFmtId="164" fontId="26" fillId="6" borderId="0" xfId="0" applyNumberFormat="1" applyFont="1" applyFill="1" applyAlignment="1" applyProtection="1">
      <alignment horizontal="right" vertical="center" wrapText="1" readingOrder="1"/>
      <protection locked="0"/>
    </xf>
    <xf numFmtId="0" fontId="29" fillId="6" borderId="0" xfId="0" applyFont="1" applyFill="1" applyAlignment="1" applyProtection="1">
      <alignment vertical="center" wrapText="1" readingOrder="1"/>
      <protection locked="0"/>
    </xf>
    <xf numFmtId="0" fontId="0" fillId="7" borderId="0" xfId="0" applyFont="1" applyFill="1"/>
    <xf numFmtId="0" fontId="26" fillId="9" borderId="0" xfId="0" applyFont="1" applyFill="1" applyAlignment="1" applyProtection="1">
      <alignment vertical="center" wrapText="1" readingOrder="1"/>
      <protection locked="0"/>
    </xf>
    <xf numFmtId="0" fontId="1" fillId="10" borderId="0" xfId="0" applyFont="1" applyFill="1"/>
    <xf numFmtId="164" fontId="26" fillId="9" borderId="0" xfId="0" applyNumberFormat="1" applyFont="1" applyFill="1" applyAlignment="1" applyProtection="1">
      <alignment horizontal="right" vertical="center" wrapText="1" readingOrder="1"/>
      <protection locked="0"/>
    </xf>
    <xf numFmtId="0" fontId="19" fillId="8" borderId="9" xfId="0" applyNumberFormat="1" applyFont="1" applyFill="1" applyBorder="1" applyAlignment="1" applyProtection="1">
      <alignment horizontal="center" vertical="center" wrapText="1"/>
    </xf>
    <xf numFmtId="0" fontId="19" fillId="8" borderId="10" xfId="0" applyNumberFormat="1" applyFont="1" applyFill="1" applyBorder="1" applyAlignment="1" applyProtection="1">
      <alignment horizontal="center" vertical="center" wrapText="1"/>
    </xf>
    <xf numFmtId="0" fontId="19" fillId="8" borderId="8" xfId="0" applyNumberFormat="1" applyFont="1" applyFill="1" applyBorder="1" applyAlignment="1" applyProtection="1">
      <alignment horizontal="center" vertical="center" wrapText="1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tabSelected="1" workbookViewId="0">
      <selection activeCell="I27" sqref="I27"/>
    </sheetView>
  </sheetViews>
  <sheetFormatPr defaultRowHeight="15" x14ac:dyDescent="0.25"/>
  <cols>
    <col min="1" max="1" width="35.140625" customWidth="1"/>
    <col min="2" max="2" width="18.140625" customWidth="1"/>
    <col min="3" max="3" width="15.42578125" customWidth="1"/>
    <col min="5" max="5" width="28" customWidth="1"/>
    <col min="6" max="6" width="24.7109375" customWidth="1"/>
    <col min="7" max="7" width="17.42578125" customWidth="1"/>
    <col min="8" max="8" width="19.42578125" customWidth="1"/>
    <col min="9" max="9" width="18.7109375" customWidth="1"/>
    <col min="10" max="10" width="20.5703125" customWidth="1"/>
  </cols>
  <sheetData>
    <row r="1" spans="1:11" ht="15.75" x14ac:dyDescent="0.25">
      <c r="A1" s="169" t="s">
        <v>568</v>
      </c>
      <c r="B1" s="169"/>
      <c r="C1" s="169"/>
      <c r="D1" s="169"/>
      <c r="E1" s="169"/>
      <c r="F1" s="169"/>
      <c r="G1" s="169"/>
      <c r="H1" s="169"/>
      <c r="I1" s="169"/>
      <c r="J1" s="169"/>
      <c r="K1" s="31"/>
    </row>
    <row r="2" spans="1:11" ht="18" x14ac:dyDescent="0.2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32"/>
    </row>
    <row r="3" spans="1:11" ht="15.75" x14ac:dyDescent="0.25">
      <c r="A3" s="169" t="s">
        <v>182</v>
      </c>
      <c r="B3" s="169"/>
      <c r="C3" s="169"/>
      <c r="D3" s="169"/>
      <c r="E3" s="169"/>
      <c r="F3" s="169"/>
      <c r="G3" s="169"/>
      <c r="H3" s="169"/>
      <c r="I3" s="169"/>
      <c r="J3" s="169"/>
      <c r="K3" s="33"/>
    </row>
    <row r="4" spans="1:11" ht="18" x14ac:dyDescent="0.2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34"/>
    </row>
    <row r="5" spans="1:11" ht="15.75" x14ac:dyDescent="0.25">
      <c r="A5" s="169" t="s">
        <v>410</v>
      </c>
      <c r="B5" s="169"/>
      <c r="C5" s="169"/>
      <c r="D5" s="169"/>
      <c r="E5" s="169"/>
      <c r="F5" s="169"/>
      <c r="G5" s="169"/>
      <c r="H5" s="169"/>
      <c r="I5" s="169"/>
      <c r="J5" s="169"/>
      <c r="K5" s="35"/>
    </row>
    <row r="6" spans="1:11" ht="15.75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35"/>
    </row>
    <row r="7" spans="1:11" ht="18" x14ac:dyDescent="0.25">
      <c r="A7" s="171" t="s">
        <v>411</v>
      </c>
      <c r="B7" s="171"/>
      <c r="C7" s="171"/>
      <c r="D7" s="171"/>
      <c r="E7" s="171"/>
      <c r="F7" s="36"/>
      <c r="G7" s="37"/>
      <c r="H7" s="37"/>
      <c r="I7" s="38"/>
      <c r="J7" s="38"/>
    </row>
    <row r="8" spans="1:11" ht="25.5" x14ac:dyDescent="0.25">
      <c r="A8" s="162" t="s">
        <v>48</v>
      </c>
      <c r="B8" s="162"/>
      <c r="C8" s="162"/>
      <c r="D8" s="162"/>
      <c r="E8" s="162"/>
      <c r="F8" s="75" t="s">
        <v>566</v>
      </c>
      <c r="G8" s="75" t="s">
        <v>557</v>
      </c>
      <c r="H8" s="75" t="s">
        <v>567</v>
      </c>
      <c r="I8" s="75" t="s">
        <v>413</v>
      </c>
      <c r="J8" s="75" t="s">
        <v>414</v>
      </c>
    </row>
    <row r="9" spans="1:11" x14ac:dyDescent="0.25">
      <c r="A9" s="172">
        <v>1</v>
      </c>
      <c r="B9" s="172"/>
      <c r="C9" s="172"/>
      <c r="D9" s="172"/>
      <c r="E9" s="173"/>
      <c r="F9" s="76">
        <v>2</v>
      </c>
      <c r="G9" s="77">
        <v>3</v>
      </c>
      <c r="H9" s="77">
        <v>4</v>
      </c>
      <c r="I9" s="77" t="s">
        <v>555</v>
      </c>
      <c r="J9" s="77" t="s">
        <v>556</v>
      </c>
    </row>
    <row r="10" spans="1:11" x14ac:dyDescent="0.25">
      <c r="A10" s="153" t="s">
        <v>417</v>
      </c>
      <c r="B10" s="154"/>
      <c r="C10" s="154"/>
      <c r="D10" s="154"/>
      <c r="E10" s="157"/>
      <c r="F10" s="63">
        <v>1851443.44</v>
      </c>
      <c r="G10" s="64">
        <v>2244749.75</v>
      </c>
      <c r="H10" s="64">
        <v>2018237.01</v>
      </c>
      <c r="I10" s="66">
        <f>H10/F10</f>
        <v>1.0900883961110905</v>
      </c>
      <c r="J10" s="66">
        <f>H10/G10</f>
        <v>0.89909220838536674</v>
      </c>
    </row>
    <row r="11" spans="1:11" x14ac:dyDescent="0.25">
      <c r="A11" s="174" t="s">
        <v>418</v>
      </c>
      <c r="B11" s="157"/>
      <c r="C11" s="157"/>
      <c r="D11" s="157"/>
      <c r="E11" s="157"/>
      <c r="F11" s="63">
        <v>0</v>
      </c>
      <c r="G11" s="64">
        <v>0</v>
      </c>
      <c r="H11" s="64">
        <v>0</v>
      </c>
      <c r="I11" s="66">
        <v>0</v>
      </c>
      <c r="J11" s="66">
        <v>0</v>
      </c>
    </row>
    <row r="12" spans="1:11" x14ac:dyDescent="0.25">
      <c r="A12" s="166" t="s">
        <v>419</v>
      </c>
      <c r="B12" s="167"/>
      <c r="C12" s="167"/>
      <c r="D12" s="167"/>
      <c r="E12" s="168"/>
      <c r="F12" s="144">
        <f>SUM(F10:F11)</f>
        <v>1851443.44</v>
      </c>
      <c r="G12" s="65">
        <f>SUM(G10:G11)</f>
        <v>2244749.75</v>
      </c>
      <c r="H12" s="65">
        <f>SUM(H10:H11)</f>
        <v>2018237.01</v>
      </c>
      <c r="I12" s="67">
        <f>H12/F12</f>
        <v>1.0900883961110905</v>
      </c>
      <c r="J12" s="67">
        <f>H12/G12</f>
        <v>0.89909220838536674</v>
      </c>
    </row>
    <row r="13" spans="1:11" x14ac:dyDescent="0.25">
      <c r="A13" s="155" t="s">
        <v>420</v>
      </c>
      <c r="B13" s="154"/>
      <c r="C13" s="154"/>
      <c r="D13" s="154"/>
      <c r="E13" s="154"/>
      <c r="F13" s="49">
        <v>1848079.21</v>
      </c>
      <c r="G13" s="64">
        <v>2219158.19</v>
      </c>
      <c r="H13" s="64">
        <v>2165287</v>
      </c>
      <c r="I13" s="66">
        <f>H13/F13</f>
        <v>1.1716418800036175</v>
      </c>
      <c r="J13" s="66">
        <f>H13/G13</f>
        <v>0.97572449307906262</v>
      </c>
    </row>
    <row r="14" spans="1:11" x14ac:dyDescent="0.25">
      <c r="A14" s="156" t="s">
        <v>421</v>
      </c>
      <c r="B14" s="157"/>
      <c r="C14" s="157"/>
      <c r="D14" s="157"/>
      <c r="E14" s="157"/>
      <c r="F14" s="63">
        <v>14148.88</v>
      </c>
      <c r="G14" s="48">
        <v>25591.56</v>
      </c>
      <c r="H14" s="48">
        <v>20007.29</v>
      </c>
      <c r="I14" s="66">
        <f>H14/F14</f>
        <v>1.4140546813599382</v>
      </c>
      <c r="J14" s="66">
        <f>H14/G14</f>
        <v>0.78179251284407825</v>
      </c>
    </row>
    <row r="15" spans="1:11" x14ac:dyDescent="0.25">
      <c r="A15" s="57" t="s">
        <v>422</v>
      </c>
      <c r="B15" s="58"/>
      <c r="C15" s="58"/>
      <c r="D15" s="58"/>
      <c r="E15" s="58"/>
      <c r="F15" s="144">
        <f>SUM(F13:F14)</f>
        <v>1862228.0899999999</v>
      </c>
      <c r="G15" s="65">
        <f>SUM(G13:G14)</f>
        <v>2244749.75</v>
      </c>
      <c r="H15" s="65">
        <f>SUM(H13:H14)</f>
        <v>2185294.29</v>
      </c>
      <c r="I15" s="67">
        <f>H15/F15</f>
        <v>1.1734836896376104</v>
      </c>
      <c r="J15" s="67">
        <f>H15/G15</f>
        <v>0.97351354644320598</v>
      </c>
    </row>
    <row r="16" spans="1:11" x14ac:dyDescent="0.25">
      <c r="A16" s="158" t="s">
        <v>423</v>
      </c>
      <c r="B16" s="159"/>
      <c r="C16" s="159"/>
      <c r="D16" s="159"/>
      <c r="E16" s="159"/>
      <c r="F16" s="80">
        <f>F12-F15</f>
        <v>-10784.649999999907</v>
      </c>
      <c r="G16" s="81">
        <v>0</v>
      </c>
      <c r="H16" s="81">
        <f>H12-H15</f>
        <v>-167057.28000000003</v>
      </c>
      <c r="I16" s="82">
        <f>H16/F16</f>
        <v>15.490282948450016</v>
      </c>
      <c r="J16" s="82" t="e">
        <f>H16/G16</f>
        <v>#DIV/0!</v>
      </c>
    </row>
    <row r="17" spans="1:11" ht="18" x14ac:dyDescent="0.25">
      <c r="A17" s="160"/>
      <c r="B17" s="160"/>
      <c r="C17" s="160"/>
      <c r="D17" s="160"/>
      <c r="E17" s="160"/>
      <c r="F17" s="160"/>
      <c r="G17" s="160"/>
      <c r="H17" s="160"/>
      <c r="I17" s="160"/>
      <c r="J17" s="160"/>
      <c r="K17" s="39"/>
    </row>
    <row r="18" spans="1:11" ht="18" x14ac:dyDescent="0.25">
      <c r="A18" s="161" t="s">
        <v>424</v>
      </c>
      <c r="B18" s="161"/>
      <c r="C18" s="161"/>
      <c r="D18" s="161"/>
      <c r="E18" s="161"/>
      <c r="F18" s="36"/>
      <c r="G18" s="37"/>
      <c r="H18" s="37"/>
      <c r="I18" s="38"/>
      <c r="J18" s="38"/>
      <c r="K18" s="39"/>
    </row>
    <row r="19" spans="1:11" ht="25.5" x14ac:dyDescent="0.25">
      <c r="A19" s="162" t="s">
        <v>48</v>
      </c>
      <c r="B19" s="162"/>
      <c r="C19" s="162"/>
      <c r="D19" s="162"/>
      <c r="E19" s="162"/>
      <c r="F19" s="75" t="s">
        <v>566</v>
      </c>
      <c r="G19" s="78" t="s">
        <v>557</v>
      </c>
      <c r="H19" s="78" t="s">
        <v>567</v>
      </c>
      <c r="I19" s="78" t="s">
        <v>413</v>
      </c>
      <c r="J19" s="78" t="s">
        <v>414</v>
      </c>
    </row>
    <row r="20" spans="1:11" x14ac:dyDescent="0.25">
      <c r="A20" s="163">
        <v>1</v>
      </c>
      <c r="B20" s="164"/>
      <c r="C20" s="164"/>
      <c r="D20" s="164"/>
      <c r="E20" s="164"/>
      <c r="F20" s="79">
        <v>2</v>
      </c>
      <c r="G20" s="77">
        <v>3</v>
      </c>
      <c r="H20" s="77">
        <v>4</v>
      </c>
      <c r="I20" s="77" t="s">
        <v>555</v>
      </c>
      <c r="J20" s="77" t="s">
        <v>556</v>
      </c>
    </row>
    <row r="21" spans="1:11" x14ac:dyDescent="0.25">
      <c r="A21" s="153" t="s">
        <v>425</v>
      </c>
      <c r="B21" s="165"/>
      <c r="C21" s="165"/>
      <c r="D21" s="165"/>
      <c r="E21" s="165"/>
      <c r="F21" s="47"/>
      <c r="G21" s="46"/>
      <c r="H21" s="48">
        <v>0</v>
      </c>
      <c r="I21" s="42"/>
      <c r="J21" s="42"/>
    </row>
    <row r="22" spans="1:11" x14ac:dyDescent="0.25">
      <c r="A22" s="153" t="s">
        <v>426</v>
      </c>
      <c r="B22" s="154"/>
      <c r="C22" s="154"/>
      <c r="D22" s="154"/>
      <c r="E22" s="154"/>
      <c r="F22" s="45"/>
      <c r="G22" s="46"/>
      <c r="H22" s="48">
        <v>0</v>
      </c>
      <c r="I22" s="42"/>
      <c r="J22" s="42"/>
    </row>
    <row r="23" spans="1:11" x14ac:dyDescent="0.25">
      <c r="A23" s="148" t="s">
        <v>427</v>
      </c>
      <c r="B23" s="149"/>
      <c r="C23" s="149"/>
      <c r="D23" s="149"/>
      <c r="E23" s="150"/>
      <c r="F23" s="59"/>
      <c r="G23" s="60"/>
      <c r="H23" s="60">
        <v>0</v>
      </c>
      <c r="I23" s="61"/>
      <c r="J23" s="61"/>
    </row>
    <row r="24" spans="1:11" x14ac:dyDescent="0.25">
      <c r="A24" s="153" t="s">
        <v>428</v>
      </c>
      <c r="B24" s="154"/>
      <c r="C24" s="154"/>
      <c r="D24" s="154"/>
      <c r="E24" s="154"/>
      <c r="F24" s="49">
        <v>55279.92</v>
      </c>
      <c r="G24" s="45"/>
      <c r="H24" s="49">
        <v>14982.47</v>
      </c>
      <c r="I24" s="146">
        <f>H24/F24</f>
        <v>0.2710291548902386</v>
      </c>
      <c r="J24" s="42"/>
    </row>
    <row r="25" spans="1:11" x14ac:dyDescent="0.25">
      <c r="A25" s="153" t="s">
        <v>429</v>
      </c>
      <c r="B25" s="154"/>
      <c r="C25" s="154"/>
      <c r="D25" s="154"/>
      <c r="E25" s="154"/>
      <c r="F25" s="49"/>
      <c r="G25" s="45"/>
      <c r="H25" s="92"/>
      <c r="I25" s="42"/>
      <c r="J25" s="42"/>
    </row>
    <row r="26" spans="1:11" x14ac:dyDescent="0.25">
      <c r="A26" s="148" t="s">
        <v>430</v>
      </c>
      <c r="B26" s="149"/>
      <c r="C26" s="149"/>
      <c r="D26" s="149"/>
      <c r="E26" s="150"/>
      <c r="F26" s="95"/>
      <c r="G26" s="93"/>
      <c r="H26" s="93"/>
      <c r="I26" s="62"/>
      <c r="J26" s="62"/>
      <c r="K26" s="40"/>
    </row>
    <row r="27" spans="1:11" ht="15.75" x14ac:dyDescent="0.25">
      <c r="A27" s="151" t="s">
        <v>431</v>
      </c>
      <c r="B27" s="151"/>
      <c r="C27" s="151"/>
      <c r="D27" s="151"/>
      <c r="E27" s="151"/>
      <c r="F27" s="96">
        <f>F16+F24</f>
        <v>44495.270000000091</v>
      </c>
      <c r="G27" s="94"/>
      <c r="H27" s="84">
        <f>H24+(H16)</f>
        <v>-152074.81000000003</v>
      </c>
      <c r="I27" s="145">
        <f>H27/F27</f>
        <v>-3.4177747432479837</v>
      </c>
      <c r="J27" s="83"/>
    </row>
    <row r="29" spans="1:1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1" x14ac:dyDescent="0.25">
      <c r="A30" s="152" t="s">
        <v>432</v>
      </c>
      <c r="B30" s="152"/>
      <c r="C30" s="152"/>
      <c r="D30" s="152"/>
      <c r="E30" s="152"/>
      <c r="F30" s="152"/>
      <c r="G30" s="152"/>
      <c r="H30" s="152"/>
      <c r="I30" s="152"/>
      <c r="J30" s="152"/>
    </row>
    <row r="31" spans="1:11" x14ac:dyDescent="0.25">
      <c r="A31" s="152" t="s">
        <v>433</v>
      </c>
      <c r="B31" s="152"/>
      <c r="C31" s="152"/>
      <c r="D31" s="152"/>
      <c r="E31" s="152"/>
      <c r="F31" s="152"/>
      <c r="G31" s="152"/>
      <c r="H31" s="152"/>
      <c r="I31" s="152"/>
      <c r="J31" s="152"/>
    </row>
    <row r="32" spans="1:11" x14ac:dyDescent="0.25">
      <c r="A32" s="152" t="s">
        <v>434</v>
      </c>
      <c r="B32" s="152"/>
      <c r="C32" s="152"/>
      <c r="D32" s="152"/>
      <c r="E32" s="152"/>
      <c r="F32" s="152"/>
      <c r="G32" s="152"/>
      <c r="H32" s="152"/>
      <c r="I32" s="152"/>
      <c r="J32" s="152"/>
    </row>
    <row r="33" spans="1:10" x14ac:dyDescent="0.25">
      <c r="A33" s="152" t="s">
        <v>435</v>
      </c>
      <c r="B33" s="152"/>
      <c r="C33" s="152"/>
      <c r="D33" s="152"/>
      <c r="E33" s="152"/>
      <c r="F33" s="152"/>
      <c r="G33" s="152"/>
      <c r="H33" s="152"/>
      <c r="I33" s="152"/>
      <c r="J33" s="152"/>
    </row>
    <row r="34" spans="1:10" ht="35.25" customHeight="1" x14ac:dyDescent="0.25">
      <c r="A34" s="152"/>
      <c r="B34" s="152"/>
      <c r="C34" s="152"/>
      <c r="D34" s="152"/>
      <c r="E34" s="152"/>
      <c r="F34" s="152"/>
      <c r="G34" s="152"/>
      <c r="H34" s="152"/>
      <c r="I34" s="152"/>
      <c r="J34" s="152"/>
    </row>
    <row r="35" spans="1:10" x14ac:dyDescent="0.25">
      <c r="A35" s="147" t="s">
        <v>436</v>
      </c>
      <c r="B35" s="147"/>
      <c r="C35" s="147"/>
      <c r="D35" s="147"/>
      <c r="E35" s="147"/>
      <c r="F35" s="147"/>
      <c r="G35" s="147"/>
      <c r="H35" s="147"/>
      <c r="I35" s="147"/>
      <c r="J35" s="147"/>
    </row>
    <row r="36" spans="1:10" x14ac:dyDescent="0.25">
      <c r="A36" s="147"/>
      <c r="B36" s="147"/>
      <c r="C36" s="147"/>
      <c r="D36" s="147"/>
      <c r="E36" s="147"/>
      <c r="F36" s="147"/>
      <c r="G36" s="147"/>
      <c r="H36" s="147"/>
      <c r="I36" s="147"/>
      <c r="J36" s="147"/>
    </row>
  </sheetData>
  <mergeCells count="31">
    <mergeCell ref="A12:E12"/>
    <mergeCell ref="A1:J1"/>
    <mergeCell ref="A2:J2"/>
    <mergeCell ref="A3:J3"/>
    <mergeCell ref="A4:J4"/>
    <mergeCell ref="A5:J5"/>
    <mergeCell ref="A6:J6"/>
    <mergeCell ref="A7:E7"/>
    <mergeCell ref="A8:E8"/>
    <mergeCell ref="A9:E9"/>
    <mergeCell ref="A10:E10"/>
    <mergeCell ref="A11:E11"/>
    <mergeCell ref="A25:E25"/>
    <mergeCell ref="A13:E13"/>
    <mergeCell ref="A14:E14"/>
    <mergeCell ref="A16:E16"/>
    <mergeCell ref="A17:J17"/>
    <mergeCell ref="A18:E18"/>
    <mergeCell ref="A19:E19"/>
    <mergeCell ref="A20:E20"/>
    <mergeCell ref="A21:E21"/>
    <mergeCell ref="A22:E22"/>
    <mergeCell ref="A23:E23"/>
    <mergeCell ref="A24:E24"/>
    <mergeCell ref="A35:J36"/>
    <mergeCell ref="A26:E26"/>
    <mergeCell ref="A27:E27"/>
    <mergeCell ref="A30:J30"/>
    <mergeCell ref="A31:J31"/>
    <mergeCell ref="A32:J32"/>
    <mergeCell ref="A33:J34"/>
  </mergeCells>
  <pageMargins left="0.7" right="0.7" top="0.75" bottom="0.75" header="0.3" footer="0.3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121"/>
  <sheetViews>
    <sheetView workbookViewId="0">
      <selection activeCell="K120" sqref="K120"/>
    </sheetView>
  </sheetViews>
  <sheetFormatPr defaultRowHeight="15" x14ac:dyDescent="0.25"/>
  <cols>
    <col min="3" max="3" width="65.85546875" customWidth="1"/>
    <col min="4" max="4" width="22.28515625" customWidth="1"/>
    <col min="5" max="5" width="16.5703125" customWidth="1"/>
    <col min="6" max="6" width="19.7109375" customWidth="1"/>
    <col min="7" max="7" width="12.28515625" style="55" customWidth="1"/>
    <col min="8" max="8" width="10.42578125" customWidth="1"/>
    <col min="13" max="13" width="10.85546875" bestFit="1" customWidth="1"/>
  </cols>
  <sheetData>
    <row r="2" spans="2:13" ht="18.75" x14ac:dyDescent="0.3">
      <c r="C2" s="185" t="s">
        <v>182</v>
      </c>
      <c r="D2" s="185"/>
      <c r="E2" s="185"/>
      <c r="F2" s="185"/>
      <c r="G2" s="43"/>
    </row>
    <row r="3" spans="2:13" ht="8.25" customHeight="1" x14ac:dyDescent="0.3">
      <c r="C3" s="2"/>
      <c r="D3" s="2"/>
      <c r="E3" s="2"/>
      <c r="F3" s="2"/>
      <c r="G3" s="43"/>
    </row>
    <row r="4" spans="2:13" ht="18.75" x14ac:dyDescent="0.3">
      <c r="C4" s="185" t="s">
        <v>183</v>
      </c>
      <c r="D4" s="185"/>
      <c r="E4" s="185"/>
      <c r="F4" s="185"/>
      <c r="G4" s="43"/>
    </row>
    <row r="5" spans="2:13" ht="12" customHeight="1" x14ac:dyDescent="0.3">
      <c r="C5" s="2"/>
      <c r="D5" s="2"/>
      <c r="E5" s="2"/>
      <c r="F5" s="2"/>
      <c r="G5" s="43"/>
    </row>
    <row r="6" spans="2:13" ht="18.75" x14ac:dyDescent="0.3">
      <c r="C6" s="185" t="s">
        <v>184</v>
      </c>
      <c r="D6" s="185"/>
      <c r="E6" s="185"/>
      <c r="F6" s="185"/>
      <c r="G6" s="43"/>
    </row>
    <row r="8" spans="2:13" ht="15.75" customHeight="1" x14ac:dyDescent="0.25">
      <c r="B8" s="187" t="s">
        <v>49</v>
      </c>
      <c r="C8" s="187"/>
      <c r="D8" s="175" t="s">
        <v>558</v>
      </c>
      <c r="E8" s="175" t="s">
        <v>557</v>
      </c>
      <c r="F8" s="175" t="s">
        <v>559</v>
      </c>
      <c r="G8" s="175" t="s">
        <v>47</v>
      </c>
      <c r="H8" s="175" t="s">
        <v>47</v>
      </c>
    </row>
    <row r="9" spans="2:13" ht="15" customHeight="1" x14ac:dyDescent="0.25">
      <c r="B9" s="187"/>
      <c r="C9" s="187"/>
      <c r="D9" s="175"/>
      <c r="E9" s="175"/>
      <c r="F9" s="175"/>
      <c r="G9" s="175"/>
      <c r="H9" s="175"/>
    </row>
    <row r="10" spans="2:13" x14ac:dyDescent="0.25">
      <c r="B10" s="186" t="s">
        <v>48</v>
      </c>
      <c r="C10" s="186"/>
      <c r="D10" s="89">
        <v>2</v>
      </c>
      <c r="E10" s="89">
        <v>3</v>
      </c>
      <c r="F10" s="89">
        <v>4</v>
      </c>
      <c r="G10" s="90" t="s">
        <v>553</v>
      </c>
      <c r="H10" s="89" t="s">
        <v>554</v>
      </c>
    </row>
    <row r="11" spans="2:13" x14ac:dyDescent="0.25">
      <c r="B11" s="16" t="s">
        <v>0</v>
      </c>
      <c r="C11" s="11" t="s">
        <v>1</v>
      </c>
      <c r="D11" s="17">
        <v>1851443.44</v>
      </c>
      <c r="E11" s="9">
        <v>2244749.75</v>
      </c>
      <c r="F11" s="9">
        <v>2018237.01</v>
      </c>
      <c r="G11" s="10">
        <f>F11/D11</f>
        <v>1.0900883961110905</v>
      </c>
      <c r="H11" s="10">
        <f>F11/E11</f>
        <v>0.89909220838536674</v>
      </c>
    </row>
    <row r="12" spans="2:13" x14ac:dyDescent="0.25">
      <c r="B12" s="16" t="s">
        <v>2</v>
      </c>
      <c r="C12" s="11" t="s">
        <v>3</v>
      </c>
      <c r="D12" s="17">
        <v>1723684.89</v>
      </c>
      <c r="E12" s="9">
        <v>2032136.9</v>
      </c>
      <c r="F12" s="9">
        <v>1863921.32</v>
      </c>
      <c r="G12" s="10">
        <f t="shared" ref="G12:G42" si="0">F12/D12</f>
        <v>1.0813585074705854</v>
      </c>
      <c r="H12" s="10">
        <f t="shared" ref="H12:H42" si="1">F12/E12</f>
        <v>0.91722231902781759</v>
      </c>
    </row>
    <row r="13" spans="2:13" x14ac:dyDescent="0.25">
      <c r="B13" s="16" t="s">
        <v>4</v>
      </c>
      <c r="C13" s="11" t="s">
        <v>5</v>
      </c>
      <c r="D13" s="17">
        <v>0</v>
      </c>
      <c r="E13" s="9">
        <v>0</v>
      </c>
      <c r="F13" s="9">
        <v>0</v>
      </c>
      <c r="G13" s="10">
        <v>0</v>
      </c>
      <c r="H13" s="10">
        <v>0</v>
      </c>
    </row>
    <row r="14" spans="2:13" x14ac:dyDescent="0.25">
      <c r="B14" s="16" t="s">
        <v>6</v>
      </c>
      <c r="C14" s="11" t="s">
        <v>7</v>
      </c>
      <c r="D14" s="17">
        <v>0</v>
      </c>
      <c r="E14" s="9">
        <v>0</v>
      </c>
      <c r="F14" s="9">
        <v>0</v>
      </c>
      <c r="G14" s="10">
        <v>0</v>
      </c>
      <c r="H14" s="10">
        <v>0</v>
      </c>
    </row>
    <row r="15" spans="2:13" x14ac:dyDescent="0.25">
      <c r="B15" s="16" t="s">
        <v>8</v>
      </c>
      <c r="C15" s="11" t="s">
        <v>9</v>
      </c>
      <c r="D15" s="17">
        <v>1656606.58</v>
      </c>
      <c r="E15" s="9">
        <v>1975502.42</v>
      </c>
      <c r="F15" s="9">
        <v>1787323.91</v>
      </c>
      <c r="G15" s="10">
        <f t="shared" si="0"/>
        <v>1.0789066828407743</v>
      </c>
      <c r="H15" s="10">
        <f t="shared" si="1"/>
        <v>0.90474397394056338</v>
      </c>
    </row>
    <row r="16" spans="2:13" x14ac:dyDescent="0.25">
      <c r="B16" s="16" t="s">
        <v>10</v>
      </c>
      <c r="C16" s="11" t="s">
        <v>11</v>
      </c>
      <c r="D16" s="17">
        <v>1653168.18</v>
      </c>
      <c r="E16" s="9">
        <v>1970902.42</v>
      </c>
      <c r="F16" s="9">
        <v>1784640.04</v>
      </c>
      <c r="G16" s="10">
        <f t="shared" si="0"/>
        <v>1.079527214224508</v>
      </c>
      <c r="H16" s="10">
        <f t="shared" si="1"/>
        <v>0.90549386001565724</v>
      </c>
      <c r="M16" s="30"/>
    </row>
    <row r="17" spans="2:13" x14ac:dyDescent="0.25">
      <c r="B17" s="16" t="s">
        <v>12</v>
      </c>
      <c r="C17" s="11" t="s">
        <v>13</v>
      </c>
      <c r="D17" s="17">
        <v>3438.4</v>
      </c>
      <c r="E17" s="9">
        <v>4600</v>
      </c>
      <c r="F17" s="9">
        <v>2683.87</v>
      </c>
      <c r="G17" s="10">
        <f t="shared" si="0"/>
        <v>0.78055781758957654</v>
      </c>
      <c r="H17" s="10">
        <f t="shared" si="1"/>
        <v>0.58345000000000002</v>
      </c>
      <c r="M17" s="30"/>
    </row>
    <row r="18" spans="2:13" x14ac:dyDescent="0.25">
      <c r="B18" s="16" t="s">
        <v>14</v>
      </c>
      <c r="C18" s="11" t="s">
        <v>15</v>
      </c>
      <c r="D18" s="17">
        <v>34852.550000000003</v>
      </c>
      <c r="E18" s="9">
        <v>11605.31</v>
      </c>
      <c r="F18" s="9">
        <v>35716.879999999997</v>
      </c>
      <c r="G18" s="10">
        <f t="shared" si="0"/>
        <v>1.0247996201138796</v>
      </c>
      <c r="H18" s="10">
        <f t="shared" si="1"/>
        <v>3.0776325664717272</v>
      </c>
      <c r="M18" s="30"/>
    </row>
    <row r="19" spans="2:13" x14ac:dyDescent="0.25">
      <c r="B19" s="16" t="s">
        <v>16</v>
      </c>
      <c r="C19" s="11" t="s">
        <v>17</v>
      </c>
      <c r="D19" s="17">
        <v>34852.550000000003</v>
      </c>
      <c r="E19" s="9">
        <v>11605.31</v>
      </c>
      <c r="F19" s="9">
        <v>35716.879999999997</v>
      </c>
      <c r="G19" s="10">
        <f t="shared" si="0"/>
        <v>1.0247996201138796</v>
      </c>
      <c r="H19" s="10">
        <f t="shared" si="1"/>
        <v>3.0776325664717272</v>
      </c>
    </row>
    <row r="20" spans="2:13" x14ac:dyDescent="0.25">
      <c r="B20" s="16">
        <v>639</v>
      </c>
      <c r="C20" s="11" t="s">
        <v>177</v>
      </c>
      <c r="D20" s="17">
        <v>32225.759999999998</v>
      </c>
      <c r="E20" s="9">
        <v>45029.17</v>
      </c>
      <c r="F20" s="9">
        <v>40880.53</v>
      </c>
      <c r="G20" s="10">
        <f t="shared" si="0"/>
        <v>1.2685668235597858</v>
      </c>
      <c r="H20" s="10">
        <f t="shared" si="1"/>
        <v>0.90786772218986045</v>
      </c>
    </row>
    <row r="21" spans="2:13" x14ac:dyDescent="0.25">
      <c r="B21" s="16">
        <v>6393</v>
      </c>
      <c r="C21" s="11" t="s">
        <v>177</v>
      </c>
      <c r="D21" s="17">
        <v>32225.759999999998</v>
      </c>
      <c r="E21" s="9">
        <v>45029.17</v>
      </c>
      <c r="F21" s="9">
        <v>40880.53</v>
      </c>
      <c r="G21" s="10">
        <f t="shared" si="0"/>
        <v>1.2685668235597858</v>
      </c>
      <c r="H21" s="10">
        <f t="shared" si="1"/>
        <v>0.90786772218986045</v>
      </c>
    </row>
    <row r="22" spans="2:13" x14ac:dyDescent="0.25">
      <c r="B22" s="16">
        <v>64</v>
      </c>
      <c r="C22" s="11" t="s">
        <v>454</v>
      </c>
      <c r="D22" s="17">
        <v>6.21</v>
      </c>
      <c r="E22" s="9">
        <v>50</v>
      </c>
      <c r="F22" s="9">
        <v>14.02</v>
      </c>
      <c r="G22" s="10">
        <f t="shared" si="0"/>
        <v>2.257648953301127</v>
      </c>
      <c r="H22" s="10">
        <f t="shared" si="1"/>
        <v>0.28039999999999998</v>
      </c>
    </row>
    <row r="23" spans="2:13" x14ac:dyDescent="0.25">
      <c r="B23" s="16">
        <v>641</v>
      </c>
      <c r="C23" s="11" t="s">
        <v>455</v>
      </c>
      <c r="D23" s="17">
        <v>6.21</v>
      </c>
      <c r="E23" s="9">
        <v>50</v>
      </c>
      <c r="F23" s="9">
        <v>14.02</v>
      </c>
      <c r="G23" s="10">
        <f t="shared" si="0"/>
        <v>2.257648953301127</v>
      </c>
      <c r="H23" s="10">
        <f t="shared" si="1"/>
        <v>0.28039999999999998</v>
      </c>
    </row>
    <row r="24" spans="2:13" x14ac:dyDescent="0.25">
      <c r="B24" s="16">
        <v>6413</v>
      </c>
      <c r="C24" s="11" t="s">
        <v>461</v>
      </c>
      <c r="D24" s="17">
        <v>6.21</v>
      </c>
      <c r="E24" s="9">
        <v>50</v>
      </c>
      <c r="F24" s="9">
        <v>14.02</v>
      </c>
      <c r="G24" s="10">
        <f t="shared" si="0"/>
        <v>2.257648953301127</v>
      </c>
      <c r="H24" s="10">
        <f t="shared" si="1"/>
        <v>0.28039999999999998</v>
      </c>
    </row>
    <row r="25" spans="2:13" x14ac:dyDescent="0.25">
      <c r="B25" s="16" t="s">
        <v>18</v>
      </c>
      <c r="C25" s="11" t="s">
        <v>19</v>
      </c>
      <c r="D25" s="17">
        <v>589</v>
      </c>
      <c r="E25" s="9">
        <v>1900</v>
      </c>
      <c r="F25" s="9">
        <v>1447.93</v>
      </c>
      <c r="G25" s="10">
        <f t="shared" si="0"/>
        <v>2.4582852292020374</v>
      </c>
      <c r="H25" s="10">
        <f t="shared" si="1"/>
        <v>0.76206842105263162</v>
      </c>
    </row>
    <row r="26" spans="2:13" x14ac:dyDescent="0.25">
      <c r="B26" s="16" t="s">
        <v>20</v>
      </c>
      <c r="C26" s="11" t="s">
        <v>21</v>
      </c>
      <c r="D26" s="17">
        <v>589</v>
      </c>
      <c r="E26" s="9">
        <v>1900</v>
      </c>
      <c r="F26" s="9">
        <v>1447.93</v>
      </c>
      <c r="G26" s="10">
        <f t="shared" si="0"/>
        <v>2.4582852292020374</v>
      </c>
      <c r="H26" s="10">
        <f t="shared" si="1"/>
        <v>0.76206842105263162</v>
      </c>
    </row>
    <row r="27" spans="2:13" x14ac:dyDescent="0.25">
      <c r="B27" s="16" t="s">
        <v>22</v>
      </c>
      <c r="C27" s="11" t="s">
        <v>23</v>
      </c>
      <c r="D27" s="17">
        <v>589</v>
      </c>
      <c r="E27" s="9">
        <v>1900</v>
      </c>
      <c r="F27" s="9">
        <v>1447.93</v>
      </c>
      <c r="G27" s="10">
        <f t="shared" si="0"/>
        <v>2.4582852292020374</v>
      </c>
      <c r="H27" s="10">
        <f t="shared" si="1"/>
        <v>0.76206842105263162</v>
      </c>
    </row>
    <row r="28" spans="2:13" x14ac:dyDescent="0.25">
      <c r="B28" s="16" t="s">
        <v>24</v>
      </c>
      <c r="C28" s="11" t="s">
        <v>25</v>
      </c>
      <c r="D28" s="17">
        <v>12402.34</v>
      </c>
      <c r="E28" s="9">
        <v>17564.34</v>
      </c>
      <c r="F28" s="9">
        <v>16091.53</v>
      </c>
      <c r="G28" s="10">
        <f t="shared" si="0"/>
        <v>1.2974591891530147</v>
      </c>
      <c r="H28" s="10">
        <f t="shared" si="1"/>
        <v>0.91614771747757107</v>
      </c>
    </row>
    <row r="29" spans="2:13" x14ac:dyDescent="0.25">
      <c r="B29" s="16" t="s">
        <v>26</v>
      </c>
      <c r="C29" s="11" t="s">
        <v>27</v>
      </c>
      <c r="D29" s="17">
        <v>5174.08</v>
      </c>
      <c r="E29" s="9">
        <v>11015.16</v>
      </c>
      <c r="F29" s="9">
        <v>11824</v>
      </c>
      <c r="G29" s="10">
        <f t="shared" si="0"/>
        <v>2.2852371822623541</v>
      </c>
      <c r="H29" s="10">
        <f t="shared" si="1"/>
        <v>1.0734297096002237</v>
      </c>
    </row>
    <row r="30" spans="2:13" x14ac:dyDescent="0.25">
      <c r="B30" s="16" t="s">
        <v>28</v>
      </c>
      <c r="C30" s="11" t="s">
        <v>29</v>
      </c>
      <c r="D30" s="17">
        <v>5174.08</v>
      </c>
      <c r="E30" s="9">
        <v>11015.16</v>
      </c>
      <c r="F30" s="9">
        <v>11824</v>
      </c>
      <c r="G30" s="10">
        <f t="shared" si="0"/>
        <v>2.2852371822623541</v>
      </c>
      <c r="H30" s="10">
        <f t="shared" si="1"/>
        <v>1.0734297096002237</v>
      </c>
    </row>
    <row r="31" spans="2:13" x14ac:dyDescent="0.25">
      <c r="B31" s="16" t="s">
        <v>30</v>
      </c>
      <c r="C31" s="11" t="s">
        <v>31</v>
      </c>
      <c r="D31" s="17">
        <v>7228.26</v>
      </c>
      <c r="E31" s="9">
        <v>6549.18</v>
      </c>
      <c r="F31" s="9">
        <v>4267.53</v>
      </c>
      <c r="G31" s="10">
        <f t="shared" si="0"/>
        <v>0.59039519884453517</v>
      </c>
      <c r="H31" s="10">
        <f t="shared" si="1"/>
        <v>0.65161287367273457</v>
      </c>
    </row>
    <row r="32" spans="2:13" x14ac:dyDescent="0.25">
      <c r="B32" s="16" t="s">
        <v>32</v>
      </c>
      <c r="C32" s="11" t="s">
        <v>33</v>
      </c>
      <c r="D32" s="17">
        <v>7228.26</v>
      </c>
      <c r="E32" s="9">
        <v>6549.18</v>
      </c>
      <c r="F32" s="9">
        <v>4267.53</v>
      </c>
      <c r="G32" s="10">
        <f t="shared" si="0"/>
        <v>0.59039519884453517</v>
      </c>
      <c r="H32" s="10">
        <f t="shared" si="1"/>
        <v>0.65161287367273457</v>
      </c>
    </row>
    <row r="33" spans="2:8" x14ac:dyDescent="0.25">
      <c r="B33" s="16">
        <v>67</v>
      </c>
      <c r="C33" s="11" t="s">
        <v>178</v>
      </c>
      <c r="D33" s="17">
        <v>115084.5</v>
      </c>
      <c r="E33" s="9">
        <v>148676.56</v>
      </c>
      <c r="F33" s="9">
        <v>136714.71</v>
      </c>
      <c r="G33" s="10">
        <f t="shared" si="0"/>
        <v>1.1879506797179462</v>
      </c>
      <c r="H33" s="10">
        <f t="shared" si="1"/>
        <v>0.91954447964090635</v>
      </c>
    </row>
    <row r="34" spans="2:8" x14ac:dyDescent="0.25">
      <c r="B34" s="16">
        <v>6711</v>
      </c>
      <c r="C34" s="11" t="s">
        <v>180</v>
      </c>
      <c r="D34" s="17">
        <v>114322.65</v>
      </c>
      <c r="E34" s="9">
        <v>132855</v>
      </c>
      <c r="F34" s="9">
        <v>123753.15</v>
      </c>
      <c r="G34" s="10">
        <f t="shared" si="0"/>
        <v>1.0824902151935771</v>
      </c>
      <c r="H34" s="10">
        <f t="shared" si="1"/>
        <v>0.93149034661849384</v>
      </c>
    </row>
    <row r="35" spans="2:8" x14ac:dyDescent="0.25">
      <c r="B35" s="16">
        <v>6712</v>
      </c>
      <c r="C35" s="11" t="s">
        <v>179</v>
      </c>
      <c r="D35" s="17">
        <v>106.35</v>
      </c>
      <c r="E35" s="9">
        <v>15821.56</v>
      </c>
      <c r="F35" s="9">
        <v>12961.56</v>
      </c>
      <c r="G35" s="10">
        <f t="shared" si="0"/>
        <v>121.87644569816644</v>
      </c>
      <c r="H35" s="10">
        <f t="shared" si="1"/>
        <v>0.81923400726603446</v>
      </c>
    </row>
    <row r="36" spans="2:8" x14ac:dyDescent="0.25">
      <c r="B36" s="16" t="s">
        <v>34</v>
      </c>
      <c r="C36" s="11" t="s">
        <v>35</v>
      </c>
      <c r="D36" s="17">
        <v>332</v>
      </c>
      <c r="E36" s="9">
        <v>100</v>
      </c>
      <c r="F36" s="9">
        <v>47.5</v>
      </c>
      <c r="G36" s="10">
        <f t="shared" si="0"/>
        <v>0.14307228915662651</v>
      </c>
      <c r="H36" s="10">
        <f t="shared" si="1"/>
        <v>0.47499999999999998</v>
      </c>
    </row>
    <row r="37" spans="2:8" x14ac:dyDescent="0.25">
      <c r="B37" s="16" t="s">
        <v>36</v>
      </c>
      <c r="C37" s="11" t="s">
        <v>37</v>
      </c>
      <c r="D37" s="17">
        <v>332</v>
      </c>
      <c r="E37" s="9">
        <v>100</v>
      </c>
      <c r="F37" s="9">
        <v>47.5</v>
      </c>
      <c r="G37" s="10">
        <f t="shared" si="0"/>
        <v>0.14307228915662651</v>
      </c>
      <c r="H37" s="10">
        <f t="shared" si="1"/>
        <v>0.47499999999999998</v>
      </c>
    </row>
    <row r="38" spans="2:8" x14ac:dyDescent="0.25">
      <c r="B38" s="16" t="s">
        <v>38</v>
      </c>
      <c r="C38" s="11" t="s">
        <v>37</v>
      </c>
      <c r="D38" s="17">
        <v>332</v>
      </c>
      <c r="E38" s="9">
        <v>100</v>
      </c>
      <c r="F38" s="9">
        <v>47.5</v>
      </c>
      <c r="G38" s="10">
        <f t="shared" si="0"/>
        <v>0.14307228915662651</v>
      </c>
      <c r="H38" s="10">
        <f t="shared" si="1"/>
        <v>0.47499999999999998</v>
      </c>
    </row>
    <row r="39" spans="2:8" x14ac:dyDescent="0.25">
      <c r="B39" s="16" t="s">
        <v>39</v>
      </c>
      <c r="C39" s="11" t="s">
        <v>40</v>
      </c>
      <c r="D39" s="17">
        <v>50093.63</v>
      </c>
      <c r="E39" s="17">
        <v>44495.27</v>
      </c>
      <c r="F39" s="9">
        <v>0</v>
      </c>
      <c r="G39" s="10">
        <f t="shared" si="0"/>
        <v>0</v>
      </c>
      <c r="H39" s="10">
        <f t="shared" si="1"/>
        <v>0</v>
      </c>
    </row>
    <row r="40" spans="2:8" x14ac:dyDescent="0.25">
      <c r="B40" s="16" t="s">
        <v>41</v>
      </c>
      <c r="C40" s="11" t="s">
        <v>42</v>
      </c>
      <c r="D40" s="17">
        <v>50093.63</v>
      </c>
      <c r="E40" s="17">
        <v>0</v>
      </c>
      <c r="F40" s="9">
        <v>0</v>
      </c>
      <c r="G40" s="10">
        <f t="shared" si="0"/>
        <v>0</v>
      </c>
      <c r="H40" s="10">
        <v>0</v>
      </c>
    </row>
    <row r="41" spans="2:8" x14ac:dyDescent="0.25">
      <c r="B41" s="16" t="s">
        <v>43</v>
      </c>
      <c r="C41" s="11" t="s">
        <v>44</v>
      </c>
      <c r="D41" s="17">
        <v>0</v>
      </c>
      <c r="E41" s="17">
        <v>0</v>
      </c>
      <c r="F41" s="9">
        <v>0</v>
      </c>
      <c r="G41" s="10">
        <v>0</v>
      </c>
      <c r="H41" s="10">
        <v>0</v>
      </c>
    </row>
    <row r="42" spans="2:8" x14ac:dyDescent="0.25">
      <c r="B42" s="16" t="s">
        <v>45</v>
      </c>
      <c r="C42" s="11" t="s">
        <v>46</v>
      </c>
      <c r="D42" s="17">
        <v>50093.63</v>
      </c>
      <c r="E42" s="17">
        <v>44495.27</v>
      </c>
      <c r="F42" s="9">
        <v>14982.47</v>
      </c>
      <c r="G42" s="10">
        <f t="shared" si="0"/>
        <v>0.2990893253293882</v>
      </c>
      <c r="H42" s="10">
        <f t="shared" si="1"/>
        <v>0.33672050984295637</v>
      </c>
    </row>
    <row r="43" spans="2:8" x14ac:dyDescent="0.25">
      <c r="B43" s="19"/>
      <c r="C43" s="20"/>
      <c r="D43" s="17"/>
      <c r="E43" s="9"/>
      <c r="F43" s="9"/>
      <c r="G43" s="51"/>
      <c r="H43" s="18"/>
    </row>
    <row r="44" spans="2:8" x14ac:dyDescent="0.25">
      <c r="B44" s="19"/>
      <c r="C44" s="20"/>
      <c r="D44" s="17"/>
      <c r="E44" s="9"/>
      <c r="F44" s="9"/>
      <c r="G44" s="51"/>
      <c r="H44" s="18"/>
    </row>
    <row r="45" spans="2:8" x14ac:dyDescent="0.25">
      <c r="B45" s="19"/>
      <c r="C45" s="20"/>
      <c r="D45" s="17"/>
      <c r="E45" s="9"/>
      <c r="F45" s="9"/>
      <c r="G45" s="51"/>
      <c r="H45" s="18"/>
    </row>
    <row r="46" spans="2:8" x14ac:dyDescent="0.25">
      <c r="B46" s="19"/>
      <c r="C46" s="20"/>
      <c r="D46" s="17"/>
      <c r="E46" s="9"/>
      <c r="F46" s="9"/>
      <c r="G46" s="51"/>
      <c r="H46" s="18"/>
    </row>
    <row r="47" spans="2:8" x14ac:dyDescent="0.25">
      <c r="B47" s="14"/>
      <c r="C47" s="15"/>
      <c r="D47" s="12"/>
      <c r="E47" s="7"/>
      <c r="F47" s="7"/>
      <c r="G47" s="52"/>
      <c r="H47" s="13"/>
    </row>
    <row r="48" spans="2:8" ht="15" customHeight="1" x14ac:dyDescent="0.25">
      <c r="B48" s="184" t="s">
        <v>181</v>
      </c>
      <c r="C48" s="184"/>
      <c r="D48" s="176">
        <v>1862228.09</v>
      </c>
      <c r="E48" s="176">
        <v>2244749.75</v>
      </c>
      <c r="F48" s="176">
        <v>2185294.29</v>
      </c>
      <c r="G48" s="53"/>
      <c r="H48" s="179">
        <f>F48/E48</f>
        <v>0.97351354644320598</v>
      </c>
    </row>
    <row r="49" spans="2:8" ht="15" customHeight="1" x14ac:dyDescent="0.25">
      <c r="B49" s="184"/>
      <c r="C49" s="184"/>
      <c r="D49" s="177"/>
      <c r="E49" s="177"/>
      <c r="F49" s="177"/>
      <c r="G49" s="115">
        <f>F48/D48</f>
        <v>1.1734836896376104</v>
      </c>
      <c r="H49" s="180"/>
    </row>
    <row r="50" spans="2:8" s="1" customFormat="1" ht="15" customHeight="1" x14ac:dyDescent="0.25">
      <c r="B50" s="182" t="s">
        <v>48</v>
      </c>
      <c r="C50" s="183"/>
      <c r="D50" s="178"/>
      <c r="E50" s="178"/>
      <c r="F50" s="178"/>
      <c r="G50" s="54"/>
      <c r="H50" s="181"/>
    </row>
    <row r="51" spans="2:8" x14ac:dyDescent="0.25">
      <c r="B51" s="11" t="s">
        <v>50</v>
      </c>
      <c r="C51" s="11" t="s">
        <v>78</v>
      </c>
      <c r="D51" s="17">
        <v>1848079.21</v>
      </c>
      <c r="E51" s="17">
        <v>2219139.94</v>
      </c>
      <c r="F51" s="9">
        <v>2165287</v>
      </c>
      <c r="G51" s="10">
        <f t="shared" ref="G51:G114" si="2">F51/D51</f>
        <v>1.1716418800036175</v>
      </c>
      <c r="H51" s="10">
        <f t="shared" ref="H51:H114" si="3">F51/E51</f>
        <v>0.97573251734633737</v>
      </c>
    </row>
    <row r="52" spans="2:8" x14ac:dyDescent="0.25">
      <c r="B52" s="11" t="s">
        <v>51</v>
      </c>
      <c r="C52" s="11" t="s">
        <v>79</v>
      </c>
      <c r="D52" s="17">
        <v>1530244.49</v>
      </c>
      <c r="E52" s="17">
        <v>1857500</v>
      </c>
      <c r="F52" s="9">
        <v>1824577.72</v>
      </c>
      <c r="G52" s="10">
        <f t="shared" si="2"/>
        <v>1.1923439240745117</v>
      </c>
      <c r="H52" s="10">
        <f t="shared" si="3"/>
        <v>0.98227602691790039</v>
      </c>
    </row>
    <row r="53" spans="2:8" x14ac:dyDescent="0.25">
      <c r="B53" s="11" t="s">
        <v>52</v>
      </c>
      <c r="C53" s="11" t="s">
        <v>80</v>
      </c>
      <c r="D53" s="17">
        <v>1273485.29</v>
      </c>
      <c r="E53" s="17">
        <v>1545900</v>
      </c>
      <c r="F53" s="9">
        <v>1527474.74</v>
      </c>
      <c r="G53" s="10">
        <f t="shared" si="2"/>
        <v>1.1994443532206014</v>
      </c>
      <c r="H53" s="10">
        <f t="shared" si="3"/>
        <v>0.98808120835759106</v>
      </c>
    </row>
    <row r="54" spans="2:8" x14ac:dyDescent="0.25">
      <c r="B54" s="11" t="s">
        <v>53</v>
      </c>
      <c r="C54" s="11" t="s">
        <v>81</v>
      </c>
      <c r="D54" s="17">
        <v>1250829.93</v>
      </c>
      <c r="E54" s="17">
        <v>1515900</v>
      </c>
      <c r="F54" s="9">
        <v>1502364.59</v>
      </c>
      <c r="G54" s="10">
        <f t="shared" si="2"/>
        <v>1.2010942127040405</v>
      </c>
      <c r="H54" s="10">
        <f t="shared" si="3"/>
        <v>0.99107104030608884</v>
      </c>
    </row>
    <row r="55" spans="2:8" x14ac:dyDescent="0.25">
      <c r="B55" s="11" t="s">
        <v>54</v>
      </c>
      <c r="C55" s="11" t="s">
        <v>82</v>
      </c>
      <c r="D55" s="17">
        <v>12816.92</v>
      </c>
      <c r="E55" s="17">
        <v>20000</v>
      </c>
      <c r="F55" s="9">
        <v>17122.740000000002</v>
      </c>
      <c r="G55" s="10">
        <f t="shared" si="2"/>
        <v>1.3359481060972529</v>
      </c>
      <c r="H55" s="10">
        <f t="shared" si="3"/>
        <v>0.85613700000000004</v>
      </c>
    </row>
    <row r="56" spans="2:8" x14ac:dyDescent="0.25">
      <c r="B56" s="11" t="s">
        <v>55</v>
      </c>
      <c r="C56" s="11" t="s">
        <v>83</v>
      </c>
      <c r="D56" s="17">
        <v>9838.44</v>
      </c>
      <c r="E56" s="17">
        <v>10000</v>
      </c>
      <c r="F56" s="9">
        <v>7987.41</v>
      </c>
      <c r="G56" s="10">
        <f t="shared" si="2"/>
        <v>0.81185736763145366</v>
      </c>
      <c r="H56" s="10">
        <f t="shared" si="3"/>
        <v>0.79874100000000003</v>
      </c>
    </row>
    <row r="57" spans="2:8" x14ac:dyDescent="0.25">
      <c r="B57" s="11" t="s">
        <v>56</v>
      </c>
      <c r="C57" s="11" t="s">
        <v>84</v>
      </c>
      <c r="D57" s="17">
        <v>54774.82</v>
      </c>
      <c r="E57" s="17">
        <v>65700</v>
      </c>
      <c r="F57" s="9">
        <v>55682.1</v>
      </c>
      <c r="G57" s="10">
        <f t="shared" si="2"/>
        <v>1.0165638152713234</v>
      </c>
      <c r="H57" s="10">
        <f t="shared" si="3"/>
        <v>0.84752054794520548</v>
      </c>
    </row>
    <row r="58" spans="2:8" x14ac:dyDescent="0.25">
      <c r="B58" s="11" t="s">
        <v>57</v>
      </c>
      <c r="C58" s="11" t="s">
        <v>84</v>
      </c>
      <c r="D58" s="17">
        <v>54774.82</v>
      </c>
      <c r="E58" s="17">
        <v>65700</v>
      </c>
      <c r="F58" s="9">
        <v>55682.1</v>
      </c>
      <c r="G58" s="10">
        <f t="shared" si="2"/>
        <v>1.0165638152713234</v>
      </c>
      <c r="H58" s="10">
        <f t="shared" si="3"/>
        <v>0.84752054794520548</v>
      </c>
    </row>
    <row r="59" spans="2:8" x14ac:dyDescent="0.25">
      <c r="B59" s="11" t="s">
        <v>58</v>
      </c>
      <c r="C59" s="11" t="s">
        <v>85</v>
      </c>
      <c r="D59" s="17">
        <v>201984.38</v>
      </c>
      <c r="E59" s="17">
        <v>245900</v>
      </c>
      <c r="F59" s="9">
        <v>241420.88</v>
      </c>
      <c r="G59" s="10">
        <f t="shared" si="2"/>
        <v>1.1952452957005884</v>
      </c>
      <c r="H59" s="10">
        <f t="shared" si="3"/>
        <v>0.98178479056527046</v>
      </c>
    </row>
    <row r="60" spans="2:8" x14ac:dyDescent="0.25">
      <c r="B60" s="11" t="s">
        <v>59</v>
      </c>
      <c r="C60" s="11" t="s">
        <v>86</v>
      </c>
      <c r="D60" s="17">
        <v>201984.38</v>
      </c>
      <c r="E60" s="17">
        <v>245900</v>
      </c>
      <c r="F60" s="9">
        <v>241420.88</v>
      </c>
      <c r="G60" s="10">
        <f t="shared" si="2"/>
        <v>1.1952452957005884</v>
      </c>
      <c r="H60" s="10">
        <f t="shared" si="3"/>
        <v>0.98178479056527046</v>
      </c>
    </row>
    <row r="61" spans="2:8" x14ac:dyDescent="0.25">
      <c r="B61" s="11" t="s">
        <v>60</v>
      </c>
      <c r="C61" s="11" t="s">
        <v>87</v>
      </c>
      <c r="D61" s="17">
        <v>190317.78</v>
      </c>
      <c r="E61" s="17">
        <v>228135.92</v>
      </c>
      <c r="F61" s="9">
        <v>210395.68</v>
      </c>
      <c r="G61" s="10">
        <f t="shared" si="2"/>
        <v>1.1054967118679084</v>
      </c>
      <c r="H61" s="10">
        <f t="shared" si="3"/>
        <v>0.92223828671960106</v>
      </c>
    </row>
    <row r="62" spans="2:8" x14ac:dyDescent="0.25">
      <c r="B62" s="11" t="s">
        <v>61</v>
      </c>
      <c r="C62" s="11" t="s">
        <v>88</v>
      </c>
      <c r="D62" s="17">
        <v>60603.69</v>
      </c>
      <c r="E62" s="17">
        <v>63562.27</v>
      </c>
      <c r="F62" s="9">
        <v>56676.83</v>
      </c>
      <c r="G62" s="10">
        <f t="shared" si="2"/>
        <v>0.93520427551523677</v>
      </c>
      <c r="H62" s="10">
        <f t="shared" si="3"/>
        <v>0.89167410163293415</v>
      </c>
    </row>
    <row r="63" spans="2:8" x14ac:dyDescent="0.25">
      <c r="B63" s="11" t="s">
        <v>62</v>
      </c>
      <c r="C63" s="11" t="s">
        <v>89</v>
      </c>
      <c r="D63" s="17">
        <v>32336.32</v>
      </c>
      <c r="E63" s="17">
        <v>34545.53</v>
      </c>
      <c r="F63" s="9">
        <v>29707.71</v>
      </c>
      <c r="G63" s="10">
        <f t="shared" si="2"/>
        <v>0.91871029232763657</v>
      </c>
      <c r="H63" s="10">
        <f t="shared" si="3"/>
        <v>0.85995814798615045</v>
      </c>
    </row>
    <row r="64" spans="2:8" x14ac:dyDescent="0.25">
      <c r="B64" s="11" t="s">
        <v>63</v>
      </c>
      <c r="C64" s="11" t="s">
        <v>90</v>
      </c>
      <c r="D64" s="17">
        <v>19654.689999999999</v>
      </c>
      <c r="E64" s="17">
        <v>22440</v>
      </c>
      <c r="F64" s="9">
        <v>21529.34</v>
      </c>
      <c r="G64" s="10">
        <f t="shared" si="2"/>
        <v>1.0953792707999974</v>
      </c>
      <c r="H64" s="10">
        <f t="shared" si="3"/>
        <v>0.95941800356506235</v>
      </c>
    </row>
    <row r="65" spans="2:8" x14ac:dyDescent="0.25">
      <c r="B65" s="11" t="s">
        <v>64</v>
      </c>
      <c r="C65" s="11" t="s">
        <v>91</v>
      </c>
      <c r="D65" s="17">
        <v>6394.5</v>
      </c>
      <c r="E65" s="17">
        <v>4382.26</v>
      </c>
      <c r="F65" s="9">
        <v>3445.3</v>
      </c>
      <c r="G65" s="10">
        <f t="shared" si="2"/>
        <v>0.53879114864336541</v>
      </c>
      <c r="H65" s="10">
        <f t="shared" si="3"/>
        <v>0.78619251253919209</v>
      </c>
    </row>
    <row r="66" spans="2:8" x14ac:dyDescent="0.25">
      <c r="B66" s="11" t="s">
        <v>65</v>
      </c>
      <c r="C66" s="11" t="s">
        <v>92</v>
      </c>
      <c r="D66" s="17">
        <v>2218.1799999999998</v>
      </c>
      <c r="E66" s="17">
        <v>2194.48</v>
      </c>
      <c r="F66" s="9">
        <v>1994.48</v>
      </c>
      <c r="G66" s="10">
        <f t="shared" si="2"/>
        <v>0.89915155668160396</v>
      </c>
      <c r="H66" s="10">
        <f t="shared" si="3"/>
        <v>0.90886223615617368</v>
      </c>
    </row>
    <row r="67" spans="2:8" x14ac:dyDescent="0.25">
      <c r="B67" s="11" t="s">
        <v>66</v>
      </c>
      <c r="C67" s="11" t="s">
        <v>93</v>
      </c>
      <c r="D67" s="17">
        <v>51637.61</v>
      </c>
      <c r="E67" s="17">
        <v>67697.77</v>
      </c>
      <c r="F67" s="9">
        <v>62429.87</v>
      </c>
      <c r="G67" s="10">
        <f t="shared" si="2"/>
        <v>1.2089999905107924</v>
      </c>
      <c r="H67" s="10">
        <f t="shared" si="3"/>
        <v>0.92218502913759193</v>
      </c>
    </row>
    <row r="68" spans="2:8" x14ac:dyDescent="0.25">
      <c r="B68" s="11" t="s">
        <v>67</v>
      </c>
      <c r="C68" s="11" t="s">
        <v>94</v>
      </c>
      <c r="D68" s="17">
        <v>14143.35</v>
      </c>
      <c r="E68" s="17">
        <v>15665.27</v>
      </c>
      <c r="F68" s="9">
        <v>13520.61</v>
      </c>
      <c r="G68" s="10">
        <f t="shared" si="2"/>
        <v>0.95596941318711626</v>
      </c>
      <c r="H68" s="10">
        <f t="shared" si="3"/>
        <v>0.86309460354018797</v>
      </c>
    </row>
    <row r="69" spans="2:8" x14ac:dyDescent="0.25">
      <c r="B69" s="11" t="s">
        <v>68</v>
      </c>
      <c r="C69" s="11" t="s">
        <v>95</v>
      </c>
      <c r="D69" s="17">
        <v>5551.08</v>
      </c>
      <c r="E69" s="17">
        <v>6192.98</v>
      </c>
      <c r="F69" s="9">
        <v>5906.86</v>
      </c>
      <c r="G69" s="10">
        <f t="shared" si="2"/>
        <v>1.0640920325414154</v>
      </c>
      <c r="H69" s="10">
        <f t="shared" si="3"/>
        <v>0.95379930179009142</v>
      </c>
    </row>
    <row r="70" spans="2:8" x14ac:dyDescent="0.25">
      <c r="B70" s="11" t="s">
        <v>69</v>
      </c>
      <c r="C70" s="11" t="s">
        <v>96</v>
      </c>
      <c r="D70" s="17">
        <v>24454.639999999999</v>
      </c>
      <c r="E70" s="17">
        <v>35900</v>
      </c>
      <c r="F70" s="9">
        <v>34528.1</v>
      </c>
      <c r="G70" s="10">
        <f t="shared" si="2"/>
        <v>1.4119242810362369</v>
      </c>
      <c r="H70" s="10">
        <f t="shared" si="3"/>
        <v>0.96178551532033418</v>
      </c>
    </row>
    <row r="71" spans="2:8" x14ac:dyDescent="0.25">
      <c r="B71" s="11" t="s">
        <v>70</v>
      </c>
      <c r="C71" s="11" t="s">
        <v>97</v>
      </c>
      <c r="D71" s="17">
        <v>3718.69</v>
      </c>
      <c r="E71" s="17">
        <v>1879.14</v>
      </c>
      <c r="F71" s="9">
        <v>1762.64</v>
      </c>
      <c r="G71" s="10">
        <f t="shared" si="2"/>
        <v>0.47399487453915223</v>
      </c>
      <c r="H71" s="10">
        <f t="shared" si="3"/>
        <v>0.93800355481762931</v>
      </c>
    </row>
    <row r="72" spans="2:8" x14ac:dyDescent="0.25">
      <c r="B72" s="11" t="s">
        <v>71</v>
      </c>
      <c r="C72" s="11" t="s">
        <v>98</v>
      </c>
      <c r="D72" s="17">
        <v>3492.96</v>
      </c>
      <c r="E72" s="17">
        <v>7023.52</v>
      </c>
      <c r="F72" s="9">
        <v>5674.77</v>
      </c>
      <c r="G72" s="10">
        <f t="shared" si="2"/>
        <v>1.6246306857221384</v>
      </c>
      <c r="H72" s="10">
        <f t="shared" si="3"/>
        <v>0.80796666059183997</v>
      </c>
    </row>
    <row r="73" spans="2:8" x14ac:dyDescent="0.25">
      <c r="B73" s="11" t="s">
        <v>72</v>
      </c>
      <c r="C73" s="11" t="s">
        <v>99</v>
      </c>
      <c r="D73" s="17">
        <v>276.89</v>
      </c>
      <c r="E73" s="17">
        <v>1036.8599999999999</v>
      </c>
      <c r="F73" s="9">
        <v>1036.8599999999999</v>
      </c>
      <c r="G73" s="10">
        <f t="shared" si="2"/>
        <v>3.744663945971324</v>
      </c>
      <c r="H73" s="10">
        <f t="shared" si="3"/>
        <v>1</v>
      </c>
    </row>
    <row r="74" spans="2:8" x14ac:dyDescent="0.25">
      <c r="B74" s="11" t="s">
        <v>73</v>
      </c>
      <c r="C74" s="11" t="s">
        <v>100</v>
      </c>
      <c r="D74" s="17">
        <v>71419.429999999993</v>
      </c>
      <c r="E74" s="17">
        <v>75474.92</v>
      </c>
      <c r="F74" s="9">
        <v>72890.87</v>
      </c>
      <c r="G74" s="10">
        <f t="shared" si="2"/>
        <v>1.0206027967459277</v>
      </c>
      <c r="H74" s="10">
        <f t="shared" si="3"/>
        <v>0.96576279908610696</v>
      </c>
    </row>
    <row r="75" spans="2:8" x14ac:dyDescent="0.25">
      <c r="B75" s="11" t="s">
        <v>74</v>
      </c>
      <c r="C75" s="11" t="s">
        <v>101</v>
      </c>
      <c r="D75" s="17">
        <v>31683.43</v>
      </c>
      <c r="E75" s="17">
        <v>35785.18</v>
      </c>
      <c r="F75" s="9">
        <v>35751.79</v>
      </c>
      <c r="G75" s="10">
        <f t="shared" si="2"/>
        <v>1.1284065519421351</v>
      </c>
      <c r="H75" s="10">
        <f t="shared" si="3"/>
        <v>0.99906693217695153</v>
      </c>
    </row>
    <row r="76" spans="2:8" x14ac:dyDescent="0.25">
      <c r="B76" s="11" t="s">
        <v>75</v>
      </c>
      <c r="C76" s="11" t="s">
        <v>102</v>
      </c>
      <c r="D76" s="17">
        <v>17543.11</v>
      </c>
      <c r="E76" s="17">
        <v>17282.61</v>
      </c>
      <c r="F76" s="9">
        <v>16550.54</v>
      </c>
      <c r="G76" s="10">
        <f t="shared" si="2"/>
        <v>0.94342109238327754</v>
      </c>
      <c r="H76" s="10">
        <f t="shared" si="3"/>
        <v>0.95764123590129036</v>
      </c>
    </row>
    <row r="77" spans="2:8" x14ac:dyDescent="0.25">
      <c r="B77" s="11" t="s">
        <v>76</v>
      </c>
      <c r="C77" s="11" t="s">
        <v>103</v>
      </c>
      <c r="D77" s="17">
        <v>954.88</v>
      </c>
      <c r="E77" s="17">
        <v>0</v>
      </c>
      <c r="F77" s="9">
        <v>0</v>
      </c>
      <c r="G77" s="10">
        <f t="shared" si="2"/>
        <v>0</v>
      </c>
      <c r="H77" s="10">
        <v>0</v>
      </c>
    </row>
    <row r="78" spans="2:8" x14ac:dyDescent="0.25">
      <c r="B78" s="11" t="s">
        <v>77</v>
      </c>
      <c r="C78" s="11" t="s">
        <v>104</v>
      </c>
      <c r="D78" s="17">
        <v>10113.68</v>
      </c>
      <c r="E78" s="17">
        <v>12303.12</v>
      </c>
      <c r="F78" s="9">
        <v>11701.36</v>
      </c>
      <c r="G78" s="10">
        <f t="shared" si="2"/>
        <v>1.1569834125659504</v>
      </c>
      <c r="H78" s="10">
        <f t="shared" si="3"/>
        <v>0.95108882950015927</v>
      </c>
    </row>
    <row r="79" spans="2:8" x14ac:dyDescent="0.25">
      <c r="B79" s="11" t="s">
        <v>105</v>
      </c>
      <c r="C79" s="11" t="s">
        <v>143</v>
      </c>
      <c r="D79" s="17">
        <v>3927.6</v>
      </c>
      <c r="E79" s="17">
        <v>3118.8</v>
      </c>
      <c r="F79" s="9">
        <v>3118.8</v>
      </c>
      <c r="G79" s="10">
        <f t="shared" si="2"/>
        <v>0.79407271616254205</v>
      </c>
      <c r="H79" s="10">
        <f t="shared" si="3"/>
        <v>1</v>
      </c>
    </row>
    <row r="80" spans="2:8" x14ac:dyDescent="0.25">
      <c r="B80" s="11" t="s">
        <v>106</v>
      </c>
      <c r="C80" s="11" t="s">
        <v>144</v>
      </c>
      <c r="D80" s="17">
        <v>3616.11</v>
      </c>
      <c r="E80" s="17">
        <v>3599.35</v>
      </c>
      <c r="F80" s="9">
        <v>2904.69</v>
      </c>
      <c r="G80" s="10">
        <f t="shared" si="2"/>
        <v>0.80326372814986269</v>
      </c>
      <c r="H80" s="10">
        <f t="shared" si="3"/>
        <v>0.80700404239654389</v>
      </c>
    </row>
    <row r="81" spans="2:8" x14ac:dyDescent="0.25">
      <c r="B81" s="11" t="s">
        <v>107</v>
      </c>
      <c r="C81" s="11" t="s">
        <v>145</v>
      </c>
      <c r="D81" s="17">
        <v>1759.51</v>
      </c>
      <c r="E81" s="17">
        <v>2030.45</v>
      </c>
      <c r="F81" s="9">
        <v>2033.28</v>
      </c>
      <c r="G81" s="10">
        <f t="shared" si="2"/>
        <v>1.1555944552744799</v>
      </c>
      <c r="H81" s="10">
        <f t="shared" si="3"/>
        <v>1.0013937797040064</v>
      </c>
    </row>
    <row r="82" spans="2:8" x14ac:dyDescent="0.25">
      <c r="B82" s="11" t="s">
        <v>108</v>
      </c>
      <c r="C82" s="11" t="s">
        <v>146</v>
      </c>
      <c r="D82" s="17">
        <v>1821.11</v>
      </c>
      <c r="E82" s="17">
        <v>1355.41</v>
      </c>
      <c r="F82" s="9">
        <v>830.41</v>
      </c>
      <c r="G82" s="10">
        <f t="shared" si="2"/>
        <v>0.45599112629110816</v>
      </c>
      <c r="H82" s="10">
        <f t="shared" si="3"/>
        <v>0.61266332696379688</v>
      </c>
    </row>
    <row r="83" spans="2:8" x14ac:dyDescent="0.25">
      <c r="B83" s="11" t="s">
        <v>109</v>
      </c>
      <c r="C83" s="11" t="s">
        <v>147</v>
      </c>
      <c r="D83" s="17">
        <v>2245.3200000000002</v>
      </c>
      <c r="E83" s="17">
        <v>13000</v>
      </c>
      <c r="F83" s="9">
        <v>12517.48</v>
      </c>
      <c r="G83" s="10">
        <f t="shared" si="2"/>
        <v>5.5749202786239813</v>
      </c>
      <c r="H83" s="10">
        <f t="shared" si="3"/>
        <v>0.96288307692307684</v>
      </c>
    </row>
    <row r="84" spans="2:8" x14ac:dyDescent="0.25">
      <c r="B84" s="11" t="s">
        <v>110</v>
      </c>
      <c r="C84" s="11" t="s">
        <v>147</v>
      </c>
      <c r="D84" s="17">
        <v>2245.3200000000002</v>
      </c>
      <c r="E84" s="17">
        <v>13000</v>
      </c>
      <c r="F84" s="9">
        <v>12517.48</v>
      </c>
      <c r="G84" s="10">
        <f t="shared" si="2"/>
        <v>5.5749202786239813</v>
      </c>
      <c r="H84" s="10">
        <f t="shared" si="3"/>
        <v>0.96288307692307684</v>
      </c>
    </row>
    <row r="85" spans="2:8" x14ac:dyDescent="0.25">
      <c r="B85" s="11" t="s">
        <v>111</v>
      </c>
      <c r="C85" s="11" t="s">
        <v>148</v>
      </c>
      <c r="D85" s="17">
        <v>4411.7299999999996</v>
      </c>
      <c r="E85" s="17">
        <v>8400.9599999999991</v>
      </c>
      <c r="F85" s="9">
        <v>5880.63</v>
      </c>
      <c r="G85" s="10">
        <f t="shared" si="2"/>
        <v>1.3329532858991826</v>
      </c>
      <c r="H85" s="10">
        <f t="shared" si="3"/>
        <v>0.69999500057136332</v>
      </c>
    </row>
    <row r="86" spans="2:8" x14ac:dyDescent="0.25">
      <c r="B86" s="11" t="s">
        <v>112</v>
      </c>
      <c r="C86" s="11" t="s">
        <v>149</v>
      </c>
      <c r="D86" s="17">
        <v>910.11</v>
      </c>
      <c r="E86" s="17">
        <v>300</v>
      </c>
      <c r="F86" s="9">
        <v>0</v>
      </c>
      <c r="G86" s="10">
        <f t="shared" si="2"/>
        <v>0</v>
      </c>
      <c r="H86" s="10">
        <f t="shared" si="3"/>
        <v>0</v>
      </c>
    </row>
    <row r="87" spans="2:8" x14ac:dyDescent="0.25">
      <c r="B87" s="11" t="s">
        <v>113</v>
      </c>
      <c r="C87" s="11" t="s">
        <v>150</v>
      </c>
      <c r="D87" s="17">
        <v>1007.68</v>
      </c>
      <c r="E87" s="17">
        <v>2307.2800000000002</v>
      </c>
      <c r="F87" s="9">
        <v>1932.93</v>
      </c>
      <c r="G87" s="10">
        <f t="shared" si="2"/>
        <v>1.9181982375357258</v>
      </c>
      <c r="H87" s="10">
        <f t="shared" si="3"/>
        <v>0.83775267847855484</v>
      </c>
    </row>
    <row r="88" spans="2:8" x14ac:dyDescent="0.25">
      <c r="B88" s="11" t="s">
        <v>114</v>
      </c>
      <c r="C88" s="11" t="s">
        <v>151</v>
      </c>
      <c r="D88" s="17">
        <v>78.09</v>
      </c>
      <c r="E88" s="17">
        <v>95</v>
      </c>
      <c r="F88" s="9">
        <v>95</v>
      </c>
      <c r="G88" s="10">
        <f t="shared" si="2"/>
        <v>1.21654501216545</v>
      </c>
      <c r="H88" s="10">
        <f t="shared" si="3"/>
        <v>1</v>
      </c>
    </row>
    <row r="89" spans="2:8" x14ac:dyDescent="0.25">
      <c r="B89" s="11" t="s">
        <v>115</v>
      </c>
      <c r="C89" s="11" t="s">
        <v>152</v>
      </c>
      <c r="D89" s="17">
        <v>27</v>
      </c>
      <c r="E89" s="17">
        <v>2501.88</v>
      </c>
      <c r="F89" s="9">
        <v>2435.88</v>
      </c>
      <c r="G89" s="10">
        <f t="shared" si="2"/>
        <v>90.217777777777783</v>
      </c>
      <c r="H89" s="10">
        <f t="shared" si="3"/>
        <v>0.97361983788191275</v>
      </c>
    </row>
    <row r="90" spans="2:8" x14ac:dyDescent="0.25">
      <c r="B90" s="11" t="s">
        <v>116</v>
      </c>
      <c r="C90" s="11" t="s">
        <v>153</v>
      </c>
      <c r="D90" s="17"/>
      <c r="E90" s="17">
        <v>0</v>
      </c>
      <c r="F90" s="9">
        <v>0</v>
      </c>
      <c r="G90" s="10">
        <v>0</v>
      </c>
      <c r="H90" s="10">
        <v>0</v>
      </c>
    </row>
    <row r="91" spans="2:8" x14ac:dyDescent="0.25">
      <c r="B91" s="11" t="s">
        <v>117</v>
      </c>
      <c r="C91" s="11" t="s">
        <v>148</v>
      </c>
      <c r="D91" s="17">
        <v>2388.85</v>
      </c>
      <c r="E91" s="17">
        <v>3196.8</v>
      </c>
      <c r="F91" s="9">
        <v>1416.82</v>
      </c>
      <c r="G91" s="10">
        <f t="shared" si="2"/>
        <v>0.59309709692948487</v>
      </c>
      <c r="H91" s="10">
        <f t="shared" si="3"/>
        <v>0.44319944944944939</v>
      </c>
    </row>
    <row r="92" spans="2:8" x14ac:dyDescent="0.25">
      <c r="B92" s="11" t="s">
        <v>118</v>
      </c>
      <c r="C92" s="11" t="s">
        <v>154</v>
      </c>
      <c r="D92" s="17">
        <v>330.89</v>
      </c>
      <c r="E92" s="17">
        <v>530</v>
      </c>
      <c r="F92" s="9">
        <v>349.86</v>
      </c>
      <c r="G92" s="10">
        <f t="shared" si="2"/>
        <v>1.0573302305902263</v>
      </c>
      <c r="H92" s="10">
        <f t="shared" si="3"/>
        <v>0.66011320754716984</v>
      </c>
    </row>
    <row r="93" spans="2:8" x14ac:dyDescent="0.25">
      <c r="B93" s="11" t="s">
        <v>119</v>
      </c>
      <c r="C93" s="11" t="s">
        <v>155</v>
      </c>
      <c r="D93" s="17">
        <v>330.89</v>
      </c>
      <c r="E93" s="17">
        <v>530</v>
      </c>
      <c r="F93" s="9">
        <v>349.86</v>
      </c>
      <c r="G93" s="10">
        <f t="shared" si="2"/>
        <v>1.0573302305902263</v>
      </c>
      <c r="H93" s="10">
        <f t="shared" si="3"/>
        <v>0.66011320754716984</v>
      </c>
    </row>
    <row r="94" spans="2:8" x14ac:dyDescent="0.25">
      <c r="B94" s="11" t="s">
        <v>120</v>
      </c>
      <c r="C94" s="11" t="s">
        <v>156</v>
      </c>
      <c r="D94" s="17">
        <v>330.89</v>
      </c>
      <c r="E94" s="17">
        <v>430</v>
      </c>
      <c r="F94" s="9">
        <v>349.86</v>
      </c>
      <c r="G94" s="10">
        <f t="shared" si="2"/>
        <v>1.0573302305902263</v>
      </c>
      <c r="H94" s="10">
        <f t="shared" si="3"/>
        <v>0.81362790697674425</v>
      </c>
    </row>
    <row r="95" spans="2:8" x14ac:dyDescent="0.25">
      <c r="B95" s="11" t="s">
        <v>121</v>
      </c>
      <c r="C95" s="11" t="s">
        <v>157</v>
      </c>
      <c r="D95" s="17">
        <v>0</v>
      </c>
      <c r="E95" s="17">
        <v>100</v>
      </c>
      <c r="F95" s="9">
        <v>0</v>
      </c>
      <c r="G95" s="10">
        <v>0</v>
      </c>
      <c r="H95" s="10">
        <f t="shared" si="3"/>
        <v>0</v>
      </c>
    </row>
    <row r="96" spans="2:8" x14ac:dyDescent="0.25">
      <c r="B96" s="11" t="s">
        <v>122</v>
      </c>
      <c r="C96" s="11" t="s">
        <v>158</v>
      </c>
      <c r="D96" s="17">
        <v>125837.34</v>
      </c>
      <c r="E96" s="17">
        <v>131015</v>
      </c>
      <c r="F96" s="9">
        <v>129009.49</v>
      </c>
      <c r="G96" s="10">
        <f t="shared" si="2"/>
        <v>1.0252083364127056</v>
      </c>
      <c r="H96" s="10">
        <f t="shared" si="3"/>
        <v>0.98469251612410802</v>
      </c>
    </row>
    <row r="97" spans="2:8" x14ac:dyDescent="0.25">
      <c r="B97" s="11" t="s">
        <v>123</v>
      </c>
      <c r="C97" s="11" t="s">
        <v>159</v>
      </c>
      <c r="D97" s="17">
        <v>125837.34</v>
      </c>
      <c r="E97" s="17">
        <v>131015</v>
      </c>
      <c r="F97" s="9">
        <v>129009.49</v>
      </c>
      <c r="G97" s="10">
        <f t="shared" si="2"/>
        <v>1.0252083364127056</v>
      </c>
      <c r="H97" s="10">
        <f t="shared" si="3"/>
        <v>0.98469251612410802</v>
      </c>
    </row>
    <row r="98" spans="2:8" x14ac:dyDescent="0.25">
      <c r="B98" s="11" t="s">
        <v>124</v>
      </c>
      <c r="C98" s="11" t="s">
        <v>160</v>
      </c>
      <c r="D98" s="17">
        <v>125837.34</v>
      </c>
      <c r="E98" s="17">
        <v>131015</v>
      </c>
      <c r="F98" s="9">
        <v>129009.49</v>
      </c>
      <c r="G98" s="10">
        <f t="shared" si="2"/>
        <v>1.0252083364127056</v>
      </c>
      <c r="H98" s="10">
        <f t="shared" si="3"/>
        <v>0.98469251612410802</v>
      </c>
    </row>
    <row r="99" spans="2:8" x14ac:dyDescent="0.25">
      <c r="B99" s="11" t="s">
        <v>125</v>
      </c>
      <c r="C99" s="11" t="s">
        <v>161</v>
      </c>
      <c r="D99" s="17">
        <v>1348.71</v>
      </c>
      <c r="E99" s="17">
        <v>1959.02</v>
      </c>
      <c r="F99" s="9">
        <v>954.25</v>
      </c>
      <c r="G99" s="10">
        <f t="shared" si="2"/>
        <v>0.70752793409999182</v>
      </c>
      <c r="H99" s="10">
        <f t="shared" si="3"/>
        <v>0.48710579779685764</v>
      </c>
    </row>
    <row r="100" spans="2:8" x14ac:dyDescent="0.25">
      <c r="B100" s="11" t="s">
        <v>126</v>
      </c>
      <c r="C100" s="11" t="s">
        <v>33</v>
      </c>
      <c r="D100" s="17">
        <v>1348.71</v>
      </c>
      <c r="E100" s="17">
        <v>1959.02</v>
      </c>
      <c r="F100" s="9">
        <v>954.25</v>
      </c>
      <c r="G100" s="10">
        <f t="shared" si="2"/>
        <v>0.70752793409999182</v>
      </c>
      <c r="H100" s="10">
        <f t="shared" si="3"/>
        <v>0.48710579779685764</v>
      </c>
    </row>
    <row r="101" spans="2:8" x14ac:dyDescent="0.25">
      <c r="B101" s="16">
        <v>3811</v>
      </c>
      <c r="C101" s="11" t="s">
        <v>452</v>
      </c>
      <c r="D101" s="17">
        <v>316</v>
      </c>
      <c r="E101" s="17">
        <v>1000</v>
      </c>
      <c r="F101" s="9">
        <v>0</v>
      </c>
      <c r="G101" s="10">
        <f t="shared" si="2"/>
        <v>0</v>
      </c>
      <c r="H101" s="10">
        <f t="shared" si="3"/>
        <v>0</v>
      </c>
    </row>
    <row r="102" spans="2:8" x14ac:dyDescent="0.25">
      <c r="B102" s="11" t="s">
        <v>127</v>
      </c>
      <c r="C102" s="11" t="s">
        <v>162</v>
      </c>
      <c r="D102" s="17">
        <v>1032.71</v>
      </c>
      <c r="E102" s="17">
        <v>959.02</v>
      </c>
      <c r="F102" s="9">
        <v>954.25</v>
      </c>
      <c r="G102" s="10">
        <f t="shared" si="2"/>
        <v>0.92402513774438122</v>
      </c>
      <c r="H102" s="10">
        <f t="shared" si="3"/>
        <v>0.995026172551146</v>
      </c>
    </row>
    <row r="103" spans="2:8" x14ac:dyDescent="0.25">
      <c r="B103" s="11" t="s">
        <v>128</v>
      </c>
      <c r="C103" s="11" t="s">
        <v>163</v>
      </c>
      <c r="D103" s="17">
        <v>14148.88</v>
      </c>
      <c r="E103" s="17">
        <v>25591.56</v>
      </c>
      <c r="F103" s="9">
        <v>20007.29</v>
      </c>
      <c r="G103" s="10">
        <f t="shared" si="2"/>
        <v>1.4140546813599382</v>
      </c>
      <c r="H103" s="10">
        <f t="shared" si="3"/>
        <v>0.78179251284407825</v>
      </c>
    </row>
    <row r="104" spans="2:8" x14ac:dyDescent="0.25">
      <c r="B104" s="11" t="s">
        <v>129</v>
      </c>
      <c r="C104" s="11" t="s">
        <v>164</v>
      </c>
      <c r="D104" s="17">
        <v>0</v>
      </c>
      <c r="E104" s="17">
        <v>0</v>
      </c>
      <c r="F104" s="9">
        <v>0</v>
      </c>
      <c r="G104" s="10">
        <v>0</v>
      </c>
      <c r="H104" s="10">
        <v>0</v>
      </c>
    </row>
    <row r="105" spans="2:8" x14ac:dyDescent="0.25">
      <c r="B105" s="11" t="s">
        <v>130</v>
      </c>
      <c r="C105" s="11" t="s">
        <v>165</v>
      </c>
      <c r="D105" s="17">
        <v>0</v>
      </c>
      <c r="E105" s="17">
        <v>0</v>
      </c>
      <c r="F105" s="9">
        <v>0</v>
      </c>
      <c r="G105" s="10">
        <v>0</v>
      </c>
      <c r="H105" s="10">
        <v>0</v>
      </c>
    </row>
    <row r="106" spans="2:8" x14ac:dyDescent="0.25">
      <c r="B106" s="11" t="s">
        <v>131</v>
      </c>
      <c r="C106" s="11" t="s">
        <v>166</v>
      </c>
      <c r="D106" s="17">
        <v>0</v>
      </c>
      <c r="E106" s="17">
        <v>0</v>
      </c>
      <c r="F106" s="9">
        <v>0</v>
      </c>
      <c r="G106" s="10">
        <v>0</v>
      </c>
      <c r="H106" s="10">
        <v>0</v>
      </c>
    </row>
    <row r="107" spans="2:8" x14ac:dyDescent="0.25">
      <c r="B107" s="11" t="s">
        <v>132</v>
      </c>
      <c r="C107" s="11" t="s">
        <v>167</v>
      </c>
      <c r="D107" s="17">
        <v>14148.88</v>
      </c>
      <c r="E107" s="17">
        <v>9900</v>
      </c>
      <c r="F107" s="9">
        <v>7175.73</v>
      </c>
      <c r="G107" s="10">
        <f t="shared" si="2"/>
        <v>0.50715887052544084</v>
      </c>
      <c r="H107" s="10">
        <f t="shared" si="3"/>
        <v>0.72482121212121209</v>
      </c>
    </row>
    <row r="108" spans="2:8" x14ac:dyDescent="0.25">
      <c r="B108" s="11" t="s">
        <v>133</v>
      </c>
      <c r="C108" s="11" t="s">
        <v>168</v>
      </c>
      <c r="D108" s="17">
        <v>10991.35</v>
      </c>
      <c r="E108" s="17">
        <v>6550</v>
      </c>
      <c r="F108" s="9">
        <v>4213.8900000000003</v>
      </c>
      <c r="G108" s="10">
        <f t="shared" si="2"/>
        <v>0.38338238705891453</v>
      </c>
      <c r="H108" s="10">
        <f t="shared" si="3"/>
        <v>0.64334198473282445</v>
      </c>
    </row>
    <row r="109" spans="2:8" x14ac:dyDescent="0.25">
      <c r="B109" s="11" t="s">
        <v>134</v>
      </c>
      <c r="C109" s="11" t="s">
        <v>169</v>
      </c>
      <c r="D109" s="17">
        <v>8161.59</v>
      </c>
      <c r="E109" s="17">
        <v>4400</v>
      </c>
      <c r="F109" s="9">
        <v>2797</v>
      </c>
      <c r="G109" s="10">
        <f t="shared" si="2"/>
        <v>0.34270283118853068</v>
      </c>
      <c r="H109" s="10">
        <f t="shared" si="3"/>
        <v>0.63568181818181824</v>
      </c>
    </row>
    <row r="110" spans="2:8" x14ac:dyDescent="0.25">
      <c r="B110" s="11" t="s">
        <v>135</v>
      </c>
      <c r="C110" s="11" t="s">
        <v>170</v>
      </c>
      <c r="D110" s="17">
        <v>1935</v>
      </c>
      <c r="E110" s="17">
        <v>100</v>
      </c>
      <c r="F110" s="9">
        <v>0</v>
      </c>
      <c r="G110" s="10">
        <f t="shared" si="2"/>
        <v>0</v>
      </c>
      <c r="H110" s="10">
        <f t="shared" si="3"/>
        <v>0</v>
      </c>
    </row>
    <row r="111" spans="2:8" x14ac:dyDescent="0.25">
      <c r="B111" s="16">
        <v>4226</v>
      </c>
      <c r="C111" s="11" t="s">
        <v>453</v>
      </c>
      <c r="D111" s="17">
        <v>894.76</v>
      </c>
      <c r="E111" s="17">
        <v>350</v>
      </c>
      <c r="F111" s="9">
        <v>317.26</v>
      </c>
      <c r="G111" s="10">
        <f t="shared" si="2"/>
        <v>0.35457552863337655</v>
      </c>
      <c r="H111" s="10">
        <f t="shared" si="3"/>
        <v>0.90645714285714285</v>
      </c>
    </row>
    <row r="112" spans="2:8" x14ac:dyDescent="0.25">
      <c r="B112" s="11" t="s">
        <v>136</v>
      </c>
      <c r="C112" s="11" t="s">
        <v>171</v>
      </c>
      <c r="D112" s="17">
        <v>0</v>
      </c>
      <c r="E112" s="17">
        <v>1700</v>
      </c>
      <c r="F112" s="9">
        <v>1099.6300000000001</v>
      </c>
      <c r="G112" s="10">
        <v>0</v>
      </c>
      <c r="H112" s="10">
        <f t="shared" si="3"/>
        <v>0.64684117647058825</v>
      </c>
    </row>
    <row r="113" spans="2:8" x14ac:dyDescent="0.25">
      <c r="B113" s="11" t="s">
        <v>137</v>
      </c>
      <c r="C113" s="11" t="s">
        <v>172</v>
      </c>
      <c r="D113" s="17">
        <v>3157.53</v>
      </c>
      <c r="E113" s="17">
        <v>3350</v>
      </c>
      <c r="F113" s="9">
        <v>2961.84</v>
      </c>
      <c r="G113" s="10">
        <f t="shared" si="2"/>
        <v>0.9380243418114792</v>
      </c>
      <c r="H113" s="10">
        <f t="shared" si="3"/>
        <v>0.88413134328358212</v>
      </c>
    </row>
    <row r="114" spans="2:8" x14ac:dyDescent="0.25">
      <c r="B114" s="11" t="s">
        <v>138</v>
      </c>
      <c r="C114" s="11" t="s">
        <v>173</v>
      </c>
      <c r="D114" s="17">
        <v>3157.53</v>
      </c>
      <c r="E114" s="17">
        <v>3350</v>
      </c>
      <c r="F114" s="9">
        <v>2961.84</v>
      </c>
      <c r="G114" s="10">
        <f t="shared" si="2"/>
        <v>0.9380243418114792</v>
      </c>
      <c r="H114" s="10">
        <f t="shared" si="3"/>
        <v>0.88413134328358212</v>
      </c>
    </row>
    <row r="115" spans="2:8" x14ac:dyDescent="0.25">
      <c r="B115" s="11" t="s">
        <v>139</v>
      </c>
      <c r="C115" s="11" t="s">
        <v>174</v>
      </c>
      <c r="D115" s="17">
        <v>0</v>
      </c>
      <c r="E115" s="17">
        <v>15691.56</v>
      </c>
      <c r="F115" s="9">
        <v>12831.56</v>
      </c>
      <c r="G115" s="10">
        <v>0</v>
      </c>
      <c r="H115" s="10">
        <f t="shared" ref="H115:H120" si="4">F115/E115</f>
        <v>0.81773641371539862</v>
      </c>
    </row>
    <row r="116" spans="2:8" x14ac:dyDescent="0.25">
      <c r="B116" s="11" t="s">
        <v>140</v>
      </c>
      <c r="C116" s="11" t="s">
        <v>175</v>
      </c>
      <c r="D116" s="17">
        <v>0</v>
      </c>
      <c r="E116" s="17">
        <v>15691.56</v>
      </c>
      <c r="F116" s="9">
        <v>12831.56</v>
      </c>
      <c r="G116" s="10">
        <v>0</v>
      </c>
      <c r="H116" s="10">
        <f t="shared" si="4"/>
        <v>0.81773641371539862</v>
      </c>
    </row>
    <row r="117" spans="2:8" x14ac:dyDescent="0.25">
      <c r="B117" s="11" t="s">
        <v>141</v>
      </c>
      <c r="C117" s="11" t="s">
        <v>175</v>
      </c>
      <c r="D117" s="17">
        <v>0</v>
      </c>
      <c r="E117" s="17">
        <v>15691.56</v>
      </c>
      <c r="F117" s="9">
        <v>12831.56</v>
      </c>
      <c r="G117" s="10">
        <v>0</v>
      </c>
      <c r="H117" s="10">
        <f t="shared" si="4"/>
        <v>0.81773641371539862</v>
      </c>
    </row>
    <row r="118" spans="2:8" x14ac:dyDescent="0.25">
      <c r="B118" s="11" t="s">
        <v>39</v>
      </c>
      <c r="C118" s="11" t="s">
        <v>40</v>
      </c>
      <c r="D118" s="17">
        <v>0</v>
      </c>
      <c r="E118" s="17">
        <v>18.25</v>
      </c>
      <c r="F118" s="9">
        <v>0</v>
      </c>
      <c r="G118" s="10">
        <v>0</v>
      </c>
      <c r="H118" s="10">
        <f t="shared" si="4"/>
        <v>0</v>
      </c>
    </row>
    <row r="119" spans="2:8" x14ac:dyDescent="0.25">
      <c r="B119" s="11" t="s">
        <v>41</v>
      </c>
      <c r="C119" s="11" t="s">
        <v>42</v>
      </c>
      <c r="D119" s="17">
        <v>0</v>
      </c>
      <c r="E119" s="17">
        <v>18.25</v>
      </c>
      <c r="F119" s="9">
        <v>152074.81</v>
      </c>
      <c r="G119" s="10">
        <v>0</v>
      </c>
      <c r="H119" s="10">
        <v>0</v>
      </c>
    </row>
    <row r="120" spans="2:8" x14ac:dyDescent="0.25">
      <c r="B120" s="11" t="s">
        <v>43</v>
      </c>
      <c r="C120" s="11" t="s">
        <v>44</v>
      </c>
      <c r="D120" s="17">
        <v>0</v>
      </c>
      <c r="E120" s="17">
        <v>18.25</v>
      </c>
      <c r="F120" s="9">
        <v>0</v>
      </c>
      <c r="G120" s="10">
        <v>0</v>
      </c>
      <c r="H120" s="10">
        <f t="shared" si="4"/>
        <v>0</v>
      </c>
    </row>
    <row r="121" spans="2:8" x14ac:dyDescent="0.25">
      <c r="B121" s="11" t="s">
        <v>142</v>
      </c>
      <c r="C121" s="11" t="s">
        <v>176</v>
      </c>
      <c r="D121" s="17">
        <v>0</v>
      </c>
      <c r="E121" s="17">
        <v>18.25</v>
      </c>
      <c r="F121" s="9">
        <v>167057.28</v>
      </c>
      <c r="G121" s="10">
        <v>0</v>
      </c>
      <c r="H121" s="10">
        <v>0</v>
      </c>
    </row>
  </sheetData>
  <mergeCells count="16">
    <mergeCell ref="C2:F2"/>
    <mergeCell ref="C4:F4"/>
    <mergeCell ref="C6:F6"/>
    <mergeCell ref="B10:C10"/>
    <mergeCell ref="B8:C9"/>
    <mergeCell ref="F48:F50"/>
    <mergeCell ref="H48:H50"/>
    <mergeCell ref="B50:C50"/>
    <mergeCell ref="D48:D50"/>
    <mergeCell ref="E48:E50"/>
    <mergeCell ref="B48:C49"/>
    <mergeCell ref="H8:H9"/>
    <mergeCell ref="G8:G9"/>
    <mergeCell ref="D8:D9"/>
    <mergeCell ref="E8:E9"/>
    <mergeCell ref="F8:F9"/>
  </mergeCells>
  <pageMargins left="0.7" right="0.7" top="0.75" bottom="0.75" header="0.3" footer="0.3"/>
  <pageSetup paperSize="9" scale="7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41"/>
  <sheetViews>
    <sheetView workbookViewId="0">
      <selection activeCell="M33" sqref="M33"/>
    </sheetView>
  </sheetViews>
  <sheetFormatPr defaultRowHeight="15" x14ac:dyDescent="0.25"/>
  <cols>
    <col min="2" max="2" width="12.28515625" customWidth="1"/>
    <col min="3" max="3" width="59" customWidth="1"/>
    <col min="4" max="4" width="20" customWidth="1"/>
    <col min="5" max="5" width="17.85546875" customWidth="1"/>
    <col min="6" max="7" width="18.5703125" customWidth="1"/>
    <col min="8" max="8" width="14.5703125" customWidth="1"/>
  </cols>
  <sheetData>
    <row r="3" spans="2:8" ht="18" x14ac:dyDescent="0.25">
      <c r="B3" s="5"/>
      <c r="C3" s="189" t="s">
        <v>215</v>
      </c>
      <c r="D3" s="189"/>
      <c r="E3" s="189"/>
      <c r="F3" s="189"/>
      <c r="G3" s="189"/>
      <c r="H3" s="5"/>
    </row>
    <row r="4" spans="2:8" ht="18" x14ac:dyDescent="0.25">
      <c r="B4" s="5"/>
      <c r="C4" s="6"/>
      <c r="D4" s="6"/>
      <c r="E4" s="6"/>
      <c r="F4" s="6"/>
      <c r="G4" s="44"/>
      <c r="H4" s="5"/>
    </row>
    <row r="5" spans="2:8" x14ac:dyDescent="0.25">
      <c r="B5" s="5"/>
      <c r="C5" s="5"/>
      <c r="D5" s="5"/>
      <c r="E5" s="5"/>
      <c r="F5" s="5"/>
      <c r="G5" s="5"/>
      <c r="H5" s="5"/>
    </row>
    <row r="6" spans="2:8" ht="28.5" customHeight="1" x14ac:dyDescent="0.25">
      <c r="B6" s="5"/>
      <c r="C6" s="188" t="s">
        <v>456</v>
      </c>
      <c r="D6" s="21" t="s">
        <v>558</v>
      </c>
      <c r="E6" s="21" t="s">
        <v>557</v>
      </c>
      <c r="F6" s="21" t="s">
        <v>560</v>
      </c>
      <c r="G6" s="21" t="s">
        <v>47</v>
      </c>
      <c r="H6" s="21" t="s">
        <v>47</v>
      </c>
    </row>
    <row r="7" spans="2:8" ht="13.5" customHeight="1" x14ac:dyDescent="0.25">
      <c r="B7" s="5"/>
      <c r="C7" s="188"/>
      <c r="D7" s="87">
        <v>2</v>
      </c>
      <c r="E7" s="88">
        <v>3</v>
      </c>
      <c r="F7" s="88">
        <v>4</v>
      </c>
      <c r="G7" s="88" t="s">
        <v>553</v>
      </c>
      <c r="H7" s="88" t="s">
        <v>554</v>
      </c>
    </row>
    <row r="8" spans="2:8" ht="16.5" customHeight="1" x14ac:dyDescent="0.25">
      <c r="B8" s="5"/>
      <c r="C8" s="188"/>
      <c r="D8" s="23">
        <f>D9+D10+D11+D12+D13+D14+D15+D16+D17+D18+D19+D20+D21</f>
        <v>1851443.4400000002</v>
      </c>
      <c r="E8" s="24">
        <f>E9+E10+E11+E12+E13+E14+E15+E16+E17+E18+E19+E20+E21</f>
        <v>2244749.7500000005</v>
      </c>
      <c r="F8" s="24">
        <f>F9+F10+F11+F12+F13+F14+F15+F16+F17+F18+F19+F20+F21</f>
        <v>2018237.0099999998</v>
      </c>
      <c r="G8" s="25">
        <f>F8/D8</f>
        <v>1.0900883961110903</v>
      </c>
      <c r="H8" s="25">
        <f>F8/E8</f>
        <v>0.89909220838536652</v>
      </c>
    </row>
    <row r="9" spans="2:8" x14ac:dyDescent="0.25">
      <c r="B9" s="22" t="s">
        <v>186</v>
      </c>
      <c r="C9" s="8" t="s">
        <v>187</v>
      </c>
      <c r="D9" s="9">
        <v>6058</v>
      </c>
      <c r="E9" s="9">
        <v>9795</v>
      </c>
      <c r="F9" s="9">
        <v>6243.61</v>
      </c>
      <c r="G9" s="56">
        <f t="shared" ref="G9:G21" si="0">F9/D9</f>
        <v>1.0306388246946185</v>
      </c>
      <c r="H9" s="10">
        <f t="shared" ref="H9:H21" si="1">F9/E9</f>
        <v>0.6374282797345584</v>
      </c>
    </row>
    <row r="10" spans="2:8" x14ac:dyDescent="0.25">
      <c r="B10" s="22" t="s">
        <v>190</v>
      </c>
      <c r="C10" s="8" t="s">
        <v>191</v>
      </c>
      <c r="D10" s="9">
        <v>108371</v>
      </c>
      <c r="E10" s="9">
        <v>138881.56</v>
      </c>
      <c r="F10" s="9">
        <v>130471.1</v>
      </c>
      <c r="G10" s="56">
        <f t="shared" si="0"/>
        <v>1.203930018178295</v>
      </c>
      <c r="H10" s="10">
        <f t="shared" si="1"/>
        <v>0.93944149244867359</v>
      </c>
    </row>
    <row r="11" spans="2:8" x14ac:dyDescent="0.25">
      <c r="B11" s="22" t="s">
        <v>192</v>
      </c>
      <c r="C11" s="8" t="s">
        <v>193</v>
      </c>
      <c r="D11" s="9">
        <v>5512.29</v>
      </c>
      <c r="E11" s="9">
        <v>18100</v>
      </c>
      <c r="F11" s="9">
        <v>11885.52</v>
      </c>
      <c r="G11" s="56">
        <f t="shared" si="0"/>
        <v>2.1561855417621354</v>
      </c>
      <c r="H11" s="10">
        <f t="shared" si="1"/>
        <v>0.65665856353591168</v>
      </c>
    </row>
    <row r="12" spans="2:8" x14ac:dyDescent="0.25">
      <c r="B12" s="22" t="s">
        <v>194</v>
      </c>
      <c r="C12" s="8" t="s">
        <v>195</v>
      </c>
      <c r="D12" s="9">
        <v>589</v>
      </c>
      <c r="E12" s="9">
        <v>1900</v>
      </c>
      <c r="F12" s="9">
        <v>1447.93</v>
      </c>
      <c r="G12" s="56">
        <f t="shared" si="0"/>
        <v>2.4582852292020374</v>
      </c>
      <c r="H12" s="10">
        <f t="shared" si="1"/>
        <v>0.76206842105263162</v>
      </c>
    </row>
    <row r="13" spans="2:8" x14ac:dyDescent="0.25">
      <c r="B13" s="22" t="s">
        <v>196</v>
      </c>
      <c r="C13" s="8" t="s">
        <v>197</v>
      </c>
      <c r="D13" s="9">
        <v>1549965.04</v>
      </c>
      <c r="E13" s="9">
        <v>1864850</v>
      </c>
      <c r="F13" s="9">
        <v>1685118.9</v>
      </c>
      <c r="G13" s="56">
        <f t="shared" si="0"/>
        <v>1.0871980054466259</v>
      </c>
      <c r="H13" s="10">
        <f t="shared" si="1"/>
        <v>0.90362168539024579</v>
      </c>
    </row>
    <row r="14" spans="2:8" x14ac:dyDescent="0.25">
      <c r="B14" s="22" t="s">
        <v>198</v>
      </c>
      <c r="C14" s="8" t="s">
        <v>199</v>
      </c>
      <c r="D14" s="9">
        <v>107853.11</v>
      </c>
      <c r="E14" s="9">
        <v>114384.99</v>
      </c>
      <c r="F14" s="9">
        <v>104037.08</v>
      </c>
      <c r="G14" s="56">
        <f t="shared" si="0"/>
        <v>0.96461826645518156</v>
      </c>
      <c r="H14" s="10">
        <f t="shared" si="1"/>
        <v>0.90953437159893091</v>
      </c>
    </row>
    <row r="15" spans="2:8" x14ac:dyDescent="0.25">
      <c r="B15" s="22" t="s">
        <v>200</v>
      </c>
      <c r="C15" s="8" t="s">
        <v>201</v>
      </c>
      <c r="D15" s="9">
        <v>849</v>
      </c>
      <c r="E15" s="9">
        <v>1910</v>
      </c>
      <c r="F15" s="9">
        <v>1087</v>
      </c>
      <c r="G15" s="56">
        <f t="shared" si="0"/>
        <v>1.2803297997644287</v>
      </c>
      <c r="H15" s="10">
        <f t="shared" si="1"/>
        <v>0.56910994764397904</v>
      </c>
    </row>
    <row r="16" spans="2:8" x14ac:dyDescent="0.25">
      <c r="B16" s="22" t="s">
        <v>202</v>
      </c>
      <c r="C16" s="8" t="s">
        <v>203</v>
      </c>
      <c r="D16" s="9">
        <v>3438.4</v>
      </c>
      <c r="E16" s="9">
        <v>4600</v>
      </c>
      <c r="F16" s="9">
        <v>2683.87</v>
      </c>
      <c r="G16" s="56">
        <f t="shared" si="0"/>
        <v>0.78055781758957654</v>
      </c>
      <c r="H16" s="10">
        <f t="shared" si="1"/>
        <v>0.58345000000000002</v>
      </c>
    </row>
    <row r="17" spans="2:8" x14ac:dyDescent="0.25">
      <c r="B17" s="22" t="s">
        <v>206</v>
      </c>
      <c r="C17" s="8" t="s">
        <v>207</v>
      </c>
      <c r="D17" s="9">
        <v>0</v>
      </c>
      <c r="E17" s="9">
        <v>0</v>
      </c>
      <c r="F17" s="9">
        <v>0</v>
      </c>
      <c r="G17" s="56">
        <v>0</v>
      </c>
      <c r="H17" s="10">
        <v>0</v>
      </c>
    </row>
    <row r="18" spans="2:8" x14ac:dyDescent="0.25">
      <c r="B18" s="22" t="s">
        <v>208</v>
      </c>
      <c r="C18" s="8" t="s">
        <v>209</v>
      </c>
      <c r="D18" s="9">
        <v>34852.550000000003</v>
      </c>
      <c r="E18" s="9">
        <v>45050</v>
      </c>
      <c r="F18" s="9">
        <v>35716.879999999997</v>
      </c>
      <c r="G18" s="56">
        <f t="shared" si="0"/>
        <v>1.0247996201138796</v>
      </c>
      <c r="H18" s="10">
        <f t="shared" si="1"/>
        <v>0.79282752497225295</v>
      </c>
    </row>
    <row r="19" spans="2:8" x14ac:dyDescent="0.25">
      <c r="B19" s="22" t="s">
        <v>210</v>
      </c>
      <c r="C19" s="8" t="s">
        <v>209</v>
      </c>
      <c r="D19" s="9">
        <v>26726.79</v>
      </c>
      <c r="E19" s="9">
        <v>38778.199999999997</v>
      </c>
      <c r="F19" s="9">
        <v>35277.589999999997</v>
      </c>
      <c r="G19" s="56">
        <f t="shared" si="0"/>
        <v>1.3199336695502899</v>
      </c>
      <c r="H19" s="10">
        <f t="shared" si="1"/>
        <v>0.90972737259594305</v>
      </c>
    </row>
    <row r="20" spans="2:8" x14ac:dyDescent="0.25">
      <c r="B20" s="22" t="s">
        <v>211</v>
      </c>
      <c r="C20" s="8" t="s">
        <v>212</v>
      </c>
      <c r="D20" s="9">
        <v>0</v>
      </c>
      <c r="E20" s="9">
        <v>3600</v>
      </c>
      <c r="F20" s="9">
        <v>3236.4</v>
      </c>
      <c r="G20" s="56">
        <v>0</v>
      </c>
      <c r="H20" s="10">
        <f t="shared" si="1"/>
        <v>0.89900000000000002</v>
      </c>
    </row>
    <row r="21" spans="2:8" x14ac:dyDescent="0.25">
      <c r="B21" s="22" t="s">
        <v>213</v>
      </c>
      <c r="C21" s="8" t="s">
        <v>214</v>
      </c>
      <c r="D21" s="9">
        <v>7228.26</v>
      </c>
      <c r="E21" s="9">
        <v>2900</v>
      </c>
      <c r="F21" s="9">
        <v>1031.1300000000001</v>
      </c>
      <c r="G21" s="56">
        <f t="shared" si="0"/>
        <v>0.14265258858978511</v>
      </c>
      <c r="H21" s="10">
        <f t="shared" si="1"/>
        <v>0.35556206896551729</v>
      </c>
    </row>
    <row r="22" spans="2:8" x14ac:dyDescent="0.25">
      <c r="D22" s="30"/>
      <c r="E22" s="30"/>
      <c r="F22" s="30"/>
    </row>
    <row r="24" spans="2:8" x14ac:dyDescent="0.25">
      <c r="B24" s="5"/>
      <c r="C24" s="5"/>
      <c r="D24" s="5"/>
      <c r="E24" s="5"/>
      <c r="F24" s="5"/>
      <c r="G24" s="5"/>
      <c r="H24" s="5"/>
    </row>
    <row r="25" spans="2:8" x14ac:dyDescent="0.25">
      <c r="B25" s="5"/>
      <c r="C25" s="188" t="s">
        <v>185</v>
      </c>
      <c r="D25" s="116" t="s">
        <v>558</v>
      </c>
      <c r="E25" s="116" t="s">
        <v>557</v>
      </c>
      <c r="F25" s="116" t="s">
        <v>559</v>
      </c>
      <c r="G25" s="116" t="s">
        <v>47</v>
      </c>
      <c r="H25" s="116" t="s">
        <v>47</v>
      </c>
    </row>
    <row r="26" spans="2:8" x14ac:dyDescent="0.25">
      <c r="B26" s="5"/>
      <c r="C26" s="188"/>
      <c r="D26" s="87">
        <v>2</v>
      </c>
      <c r="E26" s="88">
        <v>3</v>
      </c>
      <c r="F26" s="88">
        <v>4</v>
      </c>
      <c r="G26" s="88" t="s">
        <v>553</v>
      </c>
      <c r="H26" s="88" t="s">
        <v>554</v>
      </c>
    </row>
    <row r="27" spans="2:8" x14ac:dyDescent="0.25">
      <c r="B27" s="5"/>
      <c r="C27" s="188"/>
      <c r="D27" s="23">
        <f>D28+D29+D30+D31+D32+D33+D34+D35+D36+D37+D38+D39+D40</f>
        <v>1862228.09</v>
      </c>
      <c r="E27" s="24">
        <f>E28+E29+E30+E31+E32+E33+E34+E35+E36+E37+E38+E39+E40</f>
        <v>2244749.7500000005</v>
      </c>
      <c r="F27" s="24">
        <f>F28+F29+F30+F31+F32+F33+F34+F35+F36+F37+F38+F39+F40</f>
        <v>2185294.290000001</v>
      </c>
      <c r="G27" s="25">
        <f>F27/D27</f>
        <v>1.1734836896376108</v>
      </c>
      <c r="H27" s="25">
        <f t="shared" ref="H27:H40" si="2">F27/E27</f>
        <v>0.9735135464432062</v>
      </c>
    </row>
    <row r="28" spans="2:8" x14ac:dyDescent="0.25">
      <c r="B28" s="22" t="s">
        <v>186</v>
      </c>
      <c r="C28" s="8" t="s">
        <v>187</v>
      </c>
      <c r="D28" s="9">
        <v>6058</v>
      </c>
      <c r="E28" s="9">
        <v>9795</v>
      </c>
      <c r="F28" s="9">
        <v>6713.68</v>
      </c>
      <c r="G28" s="56">
        <f>F28/D28</f>
        <v>1.1082337405084186</v>
      </c>
      <c r="H28" s="117">
        <f t="shared" si="2"/>
        <v>0.6854190913731496</v>
      </c>
    </row>
    <row r="29" spans="2:8" x14ac:dyDescent="0.25">
      <c r="B29" s="22" t="s">
        <v>190</v>
      </c>
      <c r="C29" s="8" t="s">
        <v>191</v>
      </c>
      <c r="D29" s="9">
        <v>108371</v>
      </c>
      <c r="E29" s="9">
        <v>138881.56</v>
      </c>
      <c r="F29" s="9">
        <v>136778.99</v>
      </c>
      <c r="G29" s="56">
        <f t="shared" ref="G29:G40" si="3">F29/D29</f>
        <v>1.262136457170276</v>
      </c>
      <c r="H29" s="117">
        <f t="shared" si="2"/>
        <v>0.98486069712926605</v>
      </c>
    </row>
    <row r="30" spans="2:8" x14ac:dyDescent="0.25">
      <c r="B30" s="22" t="s">
        <v>192</v>
      </c>
      <c r="C30" s="8" t="s">
        <v>193</v>
      </c>
      <c r="D30" s="9">
        <v>16433.72</v>
      </c>
      <c r="E30" s="9">
        <v>18100</v>
      </c>
      <c r="F30" s="9">
        <v>14473.73</v>
      </c>
      <c r="G30" s="56">
        <f t="shared" si="3"/>
        <v>0.8807336379103452</v>
      </c>
      <c r="H30" s="117">
        <f t="shared" si="2"/>
        <v>0.79965359116022094</v>
      </c>
    </row>
    <row r="31" spans="2:8" x14ac:dyDescent="0.25">
      <c r="B31" s="22" t="s">
        <v>194</v>
      </c>
      <c r="C31" s="8" t="s">
        <v>195</v>
      </c>
      <c r="D31" s="9">
        <v>607.25</v>
      </c>
      <c r="E31" s="9">
        <v>1900</v>
      </c>
      <c r="F31" s="9">
        <v>1429.68</v>
      </c>
      <c r="G31" s="56">
        <f t="shared" si="3"/>
        <v>2.3543515850144092</v>
      </c>
      <c r="H31" s="117">
        <f t="shared" si="2"/>
        <v>0.75246315789473683</v>
      </c>
    </row>
    <row r="32" spans="2:8" x14ac:dyDescent="0.25">
      <c r="B32" s="22" t="s">
        <v>196</v>
      </c>
      <c r="C32" s="8" t="s">
        <v>197</v>
      </c>
      <c r="D32" s="9">
        <v>1547924.57</v>
      </c>
      <c r="E32" s="9">
        <v>1864850</v>
      </c>
      <c r="F32" s="9">
        <v>1830579.96</v>
      </c>
      <c r="G32" s="56">
        <f t="shared" si="3"/>
        <v>1.1826028189474374</v>
      </c>
      <c r="H32" s="117">
        <f t="shared" si="2"/>
        <v>0.98162316540204309</v>
      </c>
    </row>
    <row r="33" spans="2:8" x14ac:dyDescent="0.25">
      <c r="B33" s="22" t="s">
        <v>198</v>
      </c>
      <c r="C33" s="8" t="s">
        <v>199</v>
      </c>
      <c r="D33" s="9">
        <v>107853.11</v>
      </c>
      <c r="E33" s="9">
        <v>114384.99</v>
      </c>
      <c r="F33" s="9">
        <v>112870.49</v>
      </c>
      <c r="G33" s="56">
        <f t="shared" si="3"/>
        <v>1.0465204944020623</v>
      </c>
      <c r="H33" s="117">
        <f t="shared" si="2"/>
        <v>0.98675962641601844</v>
      </c>
    </row>
    <row r="34" spans="2:8" x14ac:dyDescent="0.25">
      <c r="B34" s="22" t="s">
        <v>200</v>
      </c>
      <c r="C34" s="8" t="s">
        <v>201</v>
      </c>
      <c r="D34" s="9">
        <v>765.77</v>
      </c>
      <c r="E34" s="9">
        <v>1910</v>
      </c>
      <c r="F34" s="9">
        <v>739.32</v>
      </c>
      <c r="G34" s="56">
        <f t="shared" si="3"/>
        <v>0.96545960275278486</v>
      </c>
      <c r="H34" s="117">
        <f t="shared" si="2"/>
        <v>0.38707853403141362</v>
      </c>
    </row>
    <row r="35" spans="2:8" x14ac:dyDescent="0.25">
      <c r="B35" s="22" t="s">
        <v>202</v>
      </c>
      <c r="C35" s="8" t="s">
        <v>203</v>
      </c>
      <c r="D35" s="9">
        <v>5633.4</v>
      </c>
      <c r="E35" s="9">
        <v>4600</v>
      </c>
      <c r="F35" s="9">
        <v>3874.29</v>
      </c>
      <c r="G35" s="56">
        <f t="shared" si="3"/>
        <v>0.68773564809883914</v>
      </c>
      <c r="H35" s="117">
        <f t="shared" si="2"/>
        <v>0.84223695652173913</v>
      </c>
    </row>
    <row r="36" spans="2:8" x14ac:dyDescent="0.25">
      <c r="B36" s="22" t="s">
        <v>206</v>
      </c>
      <c r="C36" s="8" t="s">
        <v>207</v>
      </c>
      <c r="D36" s="9">
        <v>0</v>
      </c>
      <c r="E36" s="9">
        <v>0</v>
      </c>
      <c r="F36" s="9">
        <v>0</v>
      </c>
      <c r="G36" s="56">
        <v>0</v>
      </c>
      <c r="H36" s="117">
        <v>0</v>
      </c>
    </row>
    <row r="37" spans="2:8" x14ac:dyDescent="0.25">
      <c r="B37" s="22" t="s">
        <v>208</v>
      </c>
      <c r="C37" s="8" t="s">
        <v>209</v>
      </c>
      <c r="D37" s="9">
        <v>33207.78</v>
      </c>
      <c r="E37" s="9">
        <v>45050</v>
      </c>
      <c r="F37" s="9">
        <v>38172.720000000001</v>
      </c>
      <c r="G37" s="56">
        <f t="shared" si="3"/>
        <v>1.149511349448834</v>
      </c>
      <c r="H37" s="117">
        <f t="shared" si="2"/>
        <v>0.84734117647058826</v>
      </c>
    </row>
    <row r="38" spans="2:8" x14ac:dyDescent="0.25">
      <c r="B38" s="22" t="s">
        <v>210</v>
      </c>
      <c r="C38" s="8" t="s">
        <v>209</v>
      </c>
      <c r="D38" s="9">
        <v>26726.79</v>
      </c>
      <c r="E38" s="9">
        <v>38778.199999999997</v>
      </c>
      <c r="F38" s="9">
        <v>37731.99</v>
      </c>
      <c r="G38" s="56">
        <f t="shared" si="3"/>
        <v>1.4117666206828428</v>
      </c>
      <c r="H38" s="117">
        <f t="shared" si="2"/>
        <v>0.97302066625062533</v>
      </c>
    </row>
    <row r="39" spans="2:8" x14ac:dyDescent="0.25">
      <c r="B39" s="22" t="s">
        <v>211</v>
      </c>
      <c r="C39" s="8" t="s">
        <v>212</v>
      </c>
      <c r="D39" s="9">
        <v>1440.7</v>
      </c>
      <c r="E39" s="9">
        <v>3600</v>
      </c>
      <c r="F39" s="9">
        <v>847.49</v>
      </c>
      <c r="G39" s="56">
        <f t="shared" si="3"/>
        <v>0.58824876796001946</v>
      </c>
      <c r="H39" s="117">
        <f t="shared" si="2"/>
        <v>0.23541388888888889</v>
      </c>
    </row>
    <row r="40" spans="2:8" x14ac:dyDescent="0.25">
      <c r="B40" s="22" t="s">
        <v>213</v>
      </c>
      <c r="C40" s="8" t="s">
        <v>214</v>
      </c>
      <c r="D40" s="9">
        <v>7206</v>
      </c>
      <c r="E40" s="9">
        <v>2900</v>
      </c>
      <c r="F40" s="9">
        <v>1081.95</v>
      </c>
      <c r="G40" s="56">
        <f t="shared" si="3"/>
        <v>0.15014571190674439</v>
      </c>
      <c r="H40" s="117">
        <f t="shared" si="2"/>
        <v>0.37308620689655175</v>
      </c>
    </row>
    <row r="41" spans="2:8" x14ac:dyDescent="0.25">
      <c r="D41" s="30"/>
      <c r="F41" s="30"/>
    </row>
  </sheetData>
  <mergeCells count="3">
    <mergeCell ref="C6:C8"/>
    <mergeCell ref="C25:C27"/>
    <mergeCell ref="C3:G3"/>
  </mergeCells>
  <pageMargins left="0.7" right="0.7" top="0.75" bottom="0.75" header="0.3" footer="0.3"/>
  <pageSetup paperSize="9" scale="77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9"/>
  <sheetViews>
    <sheetView workbookViewId="0">
      <selection activeCell="F5" sqref="F5"/>
    </sheetView>
  </sheetViews>
  <sheetFormatPr defaultRowHeight="15" x14ac:dyDescent="0.25"/>
  <cols>
    <col min="2" max="2" width="27.85546875" customWidth="1"/>
    <col min="3" max="3" width="33.85546875" customWidth="1"/>
    <col min="4" max="4" width="23.140625" customWidth="1"/>
    <col min="5" max="5" width="19.140625" customWidth="1"/>
    <col min="6" max="6" width="21.5703125" customWidth="1"/>
    <col min="7" max="7" width="13.7109375" customWidth="1"/>
    <col min="8" max="8" width="12.7109375" customWidth="1"/>
  </cols>
  <sheetData>
    <row r="1" spans="2:8" x14ac:dyDescent="0.25">
      <c r="B1" s="5"/>
      <c r="C1" s="5"/>
      <c r="D1" s="5"/>
      <c r="E1" s="5"/>
      <c r="F1" s="5"/>
      <c r="G1" s="5"/>
      <c r="H1" s="5"/>
    </row>
    <row r="2" spans="2:8" ht="18" x14ac:dyDescent="0.25">
      <c r="B2" s="5"/>
      <c r="C2" s="189" t="s">
        <v>222</v>
      </c>
      <c r="D2" s="189"/>
      <c r="E2" s="189"/>
      <c r="F2" s="189"/>
      <c r="G2" s="189"/>
      <c r="H2" s="189"/>
    </row>
    <row r="3" spans="2:8" x14ac:dyDescent="0.25">
      <c r="B3" s="5"/>
      <c r="C3" s="5"/>
      <c r="D3" s="5"/>
      <c r="E3" s="5"/>
      <c r="F3" s="5"/>
      <c r="G3" s="5"/>
      <c r="H3" s="5"/>
    </row>
    <row r="4" spans="2:8" x14ac:dyDescent="0.25">
      <c r="B4" s="5"/>
      <c r="C4" s="5"/>
      <c r="D4" s="5"/>
      <c r="E4" s="5"/>
      <c r="F4" s="5"/>
      <c r="G4" s="5"/>
      <c r="H4" s="5"/>
    </row>
    <row r="5" spans="2:8" x14ac:dyDescent="0.25">
      <c r="B5" s="5"/>
      <c r="C5" s="190" t="s">
        <v>185</v>
      </c>
      <c r="D5" s="27" t="s">
        <v>558</v>
      </c>
      <c r="E5" s="28" t="s">
        <v>557</v>
      </c>
      <c r="F5" s="28" t="s">
        <v>559</v>
      </c>
      <c r="G5" s="28" t="s">
        <v>47</v>
      </c>
      <c r="H5" s="28" t="s">
        <v>47</v>
      </c>
    </row>
    <row r="6" spans="2:8" x14ac:dyDescent="0.25">
      <c r="B6" s="5"/>
      <c r="C6" s="191"/>
      <c r="D6" s="85">
        <v>2</v>
      </c>
      <c r="E6" s="86">
        <v>3</v>
      </c>
      <c r="F6" s="86">
        <v>4</v>
      </c>
      <c r="G6" s="86" t="s">
        <v>553</v>
      </c>
      <c r="H6" s="86" t="s">
        <v>554</v>
      </c>
    </row>
    <row r="7" spans="2:8" ht="26.25" customHeight="1" x14ac:dyDescent="0.25">
      <c r="B7" s="29" t="s">
        <v>219</v>
      </c>
      <c r="C7" s="26" t="s">
        <v>216</v>
      </c>
      <c r="D7" s="9">
        <v>1862228.09</v>
      </c>
      <c r="E7" s="9">
        <v>2244749.75</v>
      </c>
      <c r="F7" s="9">
        <v>2185294.29</v>
      </c>
      <c r="G7" s="10">
        <f>F7/D7</f>
        <v>1.1734836896376104</v>
      </c>
      <c r="H7" s="10">
        <f>F7/E7</f>
        <v>0.97351354644320598</v>
      </c>
    </row>
    <row r="8" spans="2:8" ht="25.5" customHeight="1" x14ac:dyDescent="0.25">
      <c r="B8" s="29" t="s">
        <v>220</v>
      </c>
      <c r="C8" s="26" t="s">
        <v>217</v>
      </c>
      <c r="D8" s="9">
        <v>1862228.09</v>
      </c>
      <c r="E8" s="9">
        <v>2244749.75</v>
      </c>
      <c r="F8" s="9">
        <v>2185294.29</v>
      </c>
      <c r="G8" s="10">
        <f t="shared" ref="G8:G9" si="0">F8/D8</f>
        <v>1.1734836896376104</v>
      </c>
      <c r="H8" s="10">
        <f t="shared" ref="H8:H9" si="1">F8/E8</f>
        <v>0.97351354644320598</v>
      </c>
    </row>
    <row r="9" spans="2:8" ht="26.25" customHeight="1" x14ac:dyDescent="0.25">
      <c r="B9" s="29" t="s">
        <v>221</v>
      </c>
      <c r="C9" s="26" t="s">
        <v>218</v>
      </c>
      <c r="D9" s="9">
        <v>1862228.09</v>
      </c>
      <c r="E9" s="9">
        <v>2244749.75</v>
      </c>
      <c r="F9" s="9">
        <v>2185294.29</v>
      </c>
      <c r="G9" s="10">
        <f t="shared" si="0"/>
        <v>1.1734836896376104</v>
      </c>
      <c r="H9" s="10">
        <f t="shared" si="1"/>
        <v>0.97351354644320598</v>
      </c>
    </row>
  </sheetData>
  <mergeCells count="2">
    <mergeCell ref="C2:H2"/>
    <mergeCell ref="C5:C6"/>
  </mergeCells>
  <pageMargins left="0.7" right="0.7" top="0.75" bottom="0.75" header="0.3" footer="0.3"/>
  <pageSetup paperSize="9" scale="81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120"/>
  <sheetViews>
    <sheetView workbookViewId="0">
      <selection activeCell="J14" sqref="J14"/>
    </sheetView>
  </sheetViews>
  <sheetFormatPr defaultRowHeight="15" x14ac:dyDescent="0.25"/>
  <cols>
    <col min="1" max="1" width="17.42578125" style="69" customWidth="1"/>
    <col min="2" max="2" width="61.42578125" style="3" customWidth="1"/>
    <col min="3" max="3" width="16.28515625" customWidth="1"/>
    <col min="4" max="4" width="14.42578125" customWidth="1"/>
    <col min="5" max="5" width="14.85546875" style="55" customWidth="1"/>
    <col min="6" max="8" width="12.42578125" customWidth="1"/>
  </cols>
  <sheetData>
    <row r="2" spans="1:5" ht="18.75" x14ac:dyDescent="0.3">
      <c r="B2" s="185" t="s">
        <v>408</v>
      </c>
      <c r="C2" s="185"/>
      <c r="D2" s="185"/>
      <c r="E2" s="185"/>
    </row>
    <row r="3" spans="1:5" ht="18.75" x14ac:dyDescent="0.3">
      <c r="B3" s="185" t="s">
        <v>409</v>
      </c>
      <c r="C3" s="185"/>
      <c r="D3" s="185"/>
      <c r="E3" s="185"/>
    </row>
    <row r="5" spans="1:5" ht="16.5" customHeight="1" x14ac:dyDescent="0.25">
      <c r="A5" s="192" t="s">
        <v>185</v>
      </c>
      <c r="B5" s="192"/>
      <c r="C5" s="50" t="s">
        <v>557</v>
      </c>
      <c r="D5" s="72" t="s">
        <v>569</v>
      </c>
      <c r="E5" s="72" t="s">
        <v>47</v>
      </c>
    </row>
    <row r="6" spans="1:5" x14ac:dyDescent="0.25">
      <c r="A6" s="192"/>
      <c r="B6" s="192"/>
      <c r="C6" s="73">
        <f>C7+C26+C33+C94+C96+C106+C110+C108</f>
        <v>2244749.75</v>
      </c>
      <c r="D6" s="73">
        <f>D7+D26+D33+D94+D96+D106+D110+D108</f>
        <v>2185294.2900000005</v>
      </c>
      <c r="E6" s="74">
        <f>D6/C6</f>
        <v>0.9735135464432062</v>
      </c>
    </row>
    <row r="7" spans="1:5" x14ac:dyDescent="0.25">
      <c r="A7" s="70" t="s">
        <v>223</v>
      </c>
      <c r="B7" s="68" t="s">
        <v>224</v>
      </c>
      <c r="C7" s="24">
        <f>SUM(C8:C25)</f>
        <v>1836100</v>
      </c>
      <c r="D7" s="24">
        <f>SUM(D8:D25)</f>
        <v>1803147.9000000001</v>
      </c>
      <c r="E7" s="25">
        <f>D7/C7</f>
        <v>0.98205321060944406</v>
      </c>
    </row>
    <row r="8" spans="1:5" x14ac:dyDescent="0.25">
      <c r="A8" s="71" t="s">
        <v>225</v>
      </c>
      <c r="B8" s="4" t="s">
        <v>226</v>
      </c>
      <c r="C8" s="9">
        <v>1480050</v>
      </c>
      <c r="D8" s="9">
        <v>1466993.68</v>
      </c>
      <c r="E8" s="10">
        <f>D8/C8</f>
        <v>0.99117846018715583</v>
      </c>
    </row>
    <row r="9" spans="1:5" x14ac:dyDescent="0.25">
      <c r="A9" s="71" t="s">
        <v>227</v>
      </c>
      <c r="B9" s="4" t="s">
        <v>82</v>
      </c>
      <c r="C9" s="9">
        <v>20000</v>
      </c>
      <c r="D9" s="9">
        <v>17122.740000000002</v>
      </c>
      <c r="E9" s="10">
        <f t="shared" ref="E9:E25" si="0">D9/C9</f>
        <v>0.85613700000000004</v>
      </c>
    </row>
    <row r="10" spans="1:5" x14ac:dyDescent="0.25">
      <c r="A10" s="71" t="s">
        <v>228</v>
      </c>
      <c r="B10" s="4" t="s">
        <v>83</v>
      </c>
      <c r="C10" s="9">
        <v>10000</v>
      </c>
      <c r="D10" s="9">
        <v>7987.41</v>
      </c>
      <c r="E10" s="10">
        <f t="shared" si="0"/>
        <v>0.79874100000000003</v>
      </c>
    </row>
    <row r="11" spans="1:5" x14ac:dyDescent="0.25">
      <c r="A11" s="71" t="s">
        <v>240</v>
      </c>
      <c r="B11" s="4" t="s">
        <v>241</v>
      </c>
      <c r="C11" s="9">
        <v>1000</v>
      </c>
      <c r="D11" s="9">
        <v>0</v>
      </c>
      <c r="E11" s="10">
        <f t="shared" si="0"/>
        <v>0</v>
      </c>
    </row>
    <row r="12" spans="1:5" x14ac:dyDescent="0.25">
      <c r="A12" s="71" t="s">
        <v>229</v>
      </c>
      <c r="B12" s="4" t="s">
        <v>230</v>
      </c>
      <c r="C12" s="9">
        <v>32200</v>
      </c>
      <c r="D12" s="9">
        <v>27529.86</v>
      </c>
      <c r="E12" s="10">
        <f t="shared" si="0"/>
        <v>0.85496459627329191</v>
      </c>
    </row>
    <row r="13" spans="1:5" x14ac:dyDescent="0.25">
      <c r="A13" s="71" t="s">
        <v>242</v>
      </c>
      <c r="B13" s="4" t="s">
        <v>243</v>
      </c>
      <c r="C13" s="9">
        <v>6000</v>
      </c>
      <c r="D13" s="9">
        <v>5100</v>
      </c>
      <c r="E13" s="10">
        <f t="shared" si="0"/>
        <v>0.85</v>
      </c>
    </row>
    <row r="14" spans="1:5" x14ac:dyDescent="0.25">
      <c r="A14" s="71" t="s">
        <v>244</v>
      </c>
      <c r="B14" s="4" t="s">
        <v>245</v>
      </c>
      <c r="C14" s="9">
        <v>1000</v>
      </c>
      <c r="D14" s="9">
        <v>0</v>
      </c>
      <c r="E14" s="10">
        <f t="shared" si="0"/>
        <v>0</v>
      </c>
    </row>
    <row r="15" spans="1:5" x14ac:dyDescent="0.25">
      <c r="A15" s="71" t="s">
        <v>231</v>
      </c>
      <c r="B15" s="4" t="s">
        <v>232</v>
      </c>
      <c r="C15" s="9">
        <v>3500</v>
      </c>
      <c r="D15" s="9">
        <v>3752.24</v>
      </c>
      <c r="E15" s="10">
        <f t="shared" si="0"/>
        <v>1.0720685714285714</v>
      </c>
    </row>
    <row r="16" spans="1:5" x14ac:dyDescent="0.25">
      <c r="A16" s="71" t="s">
        <v>233</v>
      </c>
      <c r="B16" s="4" t="s">
        <v>234</v>
      </c>
      <c r="C16" s="9">
        <v>18000</v>
      </c>
      <c r="D16" s="9">
        <v>16800</v>
      </c>
      <c r="E16" s="10">
        <f t="shared" si="0"/>
        <v>0.93333333333333335</v>
      </c>
    </row>
    <row r="17" spans="1:5" x14ac:dyDescent="0.25">
      <c r="A17" s="71" t="s">
        <v>246</v>
      </c>
      <c r="B17" s="4" t="s">
        <v>247</v>
      </c>
      <c r="C17" s="9">
        <v>1000</v>
      </c>
      <c r="D17" s="9">
        <v>0</v>
      </c>
      <c r="E17" s="10">
        <f t="shared" si="0"/>
        <v>0</v>
      </c>
    </row>
    <row r="18" spans="1:5" x14ac:dyDescent="0.25">
      <c r="A18" s="71" t="s">
        <v>235</v>
      </c>
      <c r="B18" s="4" t="s">
        <v>86</v>
      </c>
      <c r="C18" s="9">
        <v>240000</v>
      </c>
      <c r="D18" s="9">
        <v>235584.63</v>
      </c>
      <c r="E18" s="10">
        <f t="shared" si="0"/>
        <v>0.98160262500000006</v>
      </c>
    </row>
    <row r="19" spans="1:5" x14ac:dyDescent="0.25">
      <c r="A19" s="71" t="s">
        <v>236</v>
      </c>
      <c r="B19" s="4" t="s">
        <v>237</v>
      </c>
      <c r="C19" s="9">
        <v>21000</v>
      </c>
      <c r="D19" s="9">
        <v>20143.34</v>
      </c>
      <c r="E19" s="10">
        <f t="shared" si="0"/>
        <v>0.95920666666666665</v>
      </c>
    </row>
    <row r="20" spans="1:5" x14ac:dyDescent="0.25">
      <c r="A20" s="71" t="s">
        <v>238</v>
      </c>
      <c r="B20" s="4" t="s">
        <v>239</v>
      </c>
      <c r="C20" s="9">
        <v>100</v>
      </c>
      <c r="D20" s="9">
        <v>0</v>
      </c>
      <c r="E20" s="10">
        <f t="shared" si="0"/>
        <v>0</v>
      </c>
    </row>
    <row r="21" spans="1:5" x14ac:dyDescent="0.25">
      <c r="A21" s="71" t="s">
        <v>248</v>
      </c>
      <c r="B21" s="4" t="s">
        <v>249</v>
      </c>
      <c r="C21" s="9">
        <v>0</v>
      </c>
      <c r="D21" s="9">
        <v>0</v>
      </c>
      <c r="E21" s="10">
        <v>0</v>
      </c>
    </row>
    <row r="22" spans="1:5" x14ac:dyDescent="0.25">
      <c r="A22" s="71" t="s">
        <v>250</v>
      </c>
      <c r="B22" s="4" t="s">
        <v>251</v>
      </c>
      <c r="C22" s="9">
        <v>0</v>
      </c>
      <c r="D22" s="9">
        <v>0</v>
      </c>
      <c r="E22" s="10">
        <v>0</v>
      </c>
    </row>
    <row r="23" spans="1:5" x14ac:dyDescent="0.25">
      <c r="A23" s="71" t="s">
        <v>252</v>
      </c>
      <c r="B23" s="4" t="s">
        <v>253</v>
      </c>
      <c r="C23" s="9">
        <v>2200</v>
      </c>
      <c r="D23" s="9">
        <v>2134</v>
      </c>
      <c r="E23" s="10">
        <f t="shared" si="0"/>
        <v>0.97</v>
      </c>
    </row>
    <row r="24" spans="1:5" x14ac:dyDescent="0.25">
      <c r="A24" s="71" t="s">
        <v>254</v>
      </c>
      <c r="B24" s="4" t="s">
        <v>153</v>
      </c>
      <c r="C24" s="9">
        <v>0</v>
      </c>
      <c r="D24" s="9">
        <v>0</v>
      </c>
      <c r="E24" s="10">
        <v>0</v>
      </c>
    </row>
    <row r="25" spans="1:5" x14ac:dyDescent="0.25">
      <c r="A25" s="71" t="s">
        <v>255</v>
      </c>
      <c r="B25" s="4" t="s">
        <v>256</v>
      </c>
      <c r="C25" s="9">
        <v>50</v>
      </c>
      <c r="D25" s="9">
        <v>0</v>
      </c>
      <c r="E25" s="10">
        <f t="shared" si="0"/>
        <v>0</v>
      </c>
    </row>
    <row r="26" spans="1:5" x14ac:dyDescent="0.25">
      <c r="A26" s="70" t="s">
        <v>257</v>
      </c>
      <c r="B26" s="68" t="s">
        <v>258</v>
      </c>
      <c r="C26" s="24">
        <f>SUM(C27:C32)</f>
        <v>19180</v>
      </c>
      <c r="D26" s="24">
        <f>SUM(D27:D32)</f>
        <v>18313.18</v>
      </c>
      <c r="E26" s="25">
        <f>D26/C26</f>
        <v>0.95480604796663193</v>
      </c>
    </row>
    <row r="27" spans="1:5" x14ac:dyDescent="0.25">
      <c r="A27" s="71" t="s">
        <v>259</v>
      </c>
      <c r="B27" s="4" t="s">
        <v>260</v>
      </c>
      <c r="C27" s="9">
        <v>1032.75</v>
      </c>
      <c r="D27" s="9">
        <v>1116.25</v>
      </c>
      <c r="E27" s="10">
        <f>D27/C27</f>
        <v>1.0808520939239894</v>
      </c>
    </row>
    <row r="28" spans="1:5" x14ac:dyDescent="0.25">
      <c r="A28" s="71" t="s">
        <v>261</v>
      </c>
      <c r="B28" s="4" t="s">
        <v>262</v>
      </c>
      <c r="C28" s="9">
        <v>501.01</v>
      </c>
      <c r="D28" s="9">
        <v>301.01</v>
      </c>
      <c r="E28" s="10">
        <f t="shared" ref="E28:E32" si="1">D28/C28</f>
        <v>0.60080637113031676</v>
      </c>
    </row>
    <row r="29" spans="1:5" x14ac:dyDescent="0.25">
      <c r="A29" s="71" t="s">
        <v>263</v>
      </c>
      <c r="B29" s="4" t="s">
        <v>264</v>
      </c>
      <c r="C29" s="9">
        <v>345.38</v>
      </c>
      <c r="D29" s="9">
        <v>345.38</v>
      </c>
      <c r="E29" s="10">
        <f t="shared" si="1"/>
        <v>1</v>
      </c>
    </row>
    <row r="30" spans="1:5" x14ac:dyDescent="0.25">
      <c r="A30" s="71" t="s">
        <v>267</v>
      </c>
      <c r="B30" s="4" t="s">
        <v>268</v>
      </c>
      <c r="C30" s="9">
        <v>13571.75</v>
      </c>
      <c r="D30" s="9">
        <v>13157.88</v>
      </c>
      <c r="E30" s="10">
        <f t="shared" si="1"/>
        <v>0.96950503803857269</v>
      </c>
    </row>
    <row r="31" spans="1:5" x14ac:dyDescent="0.25">
      <c r="A31" s="71" t="s">
        <v>265</v>
      </c>
      <c r="B31" s="4" t="s">
        <v>266</v>
      </c>
      <c r="C31" s="9">
        <v>3710.86</v>
      </c>
      <c r="D31" s="9">
        <v>3392.66</v>
      </c>
      <c r="E31" s="10">
        <f t="shared" si="1"/>
        <v>0.91425168289830383</v>
      </c>
    </row>
    <row r="32" spans="1:5" x14ac:dyDescent="0.25">
      <c r="A32" s="71" t="s">
        <v>269</v>
      </c>
      <c r="B32" s="4" t="s">
        <v>270</v>
      </c>
      <c r="C32" s="9">
        <v>18.25</v>
      </c>
      <c r="D32" s="9">
        <v>0</v>
      </c>
      <c r="E32" s="10">
        <f t="shared" si="1"/>
        <v>0</v>
      </c>
    </row>
    <row r="33" spans="1:5" x14ac:dyDescent="0.25">
      <c r="A33" s="70" t="s">
        <v>271</v>
      </c>
      <c r="B33" s="68" t="s">
        <v>272</v>
      </c>
      <c r="C33" s="24">
        <f>SUM(C34:C93)</f>
        <v>311864.02</v>
      </c>
      <c r="D33" s="24">
        <f>SUM(D34:D93)</f>
        <v>293302.18</v>
      </c>
      <c r="E33" s="25">
        <f>D33/C33</f>
        <v>0.94048098270521874</v>
      </c>
    </row>
    <row r="34" spans="1:5" x14ac:dyDescent="0.25">
      <c r="A34" s="71" t="s">
        <v>275</v>
      </c>
      <c r="B34" s="4" t="s">
        <v>276</v>
      </c>
      <c r="C34" s="9">
        <v>2725.62</v>
      </c>
      <c r="D34" s="9">
        <v>2595.62</v>
      </c>
      <c r="E34" s="10">
        <f>D34/C34</f>
        <v>0.95230442981780294</v>
      </c>
    </row>
    <row r="35" spans="1:5" x14ac:dyDescent="0.25">
      <c r="A35" s="71" t="s">
        <v>339</v>
      </c>
      <c r="B35" s="4" t="s">
        <v>340</v>
      </c>
      <c r="C35" s="9">
        <v>360</v>
      </c>
      <c r="D35" s="9">
        <v>160</v>
      </c>
      <c r="E35" s="10">
        <f t="shared" ref="E35:E93" si="2">D35/C35</f>
        <v>0.44444444444444442</v>
      </c>
    </row>
    <row r="36" spans="1:5" x14ac:dyDescent="0.25">
      <c r="A36" s="71" t="s">
        <v>277</v>
      </c>
      <c r="B36" s="4" t="s">
        <v>278</v>
      </c>
      <c r="C36" s="9">
        <v>2510.85</v>
      </c>
      <c r="D36" s="9">
        <v>2510.85</v>
      </c>
      <c r="E36" s="10">
        <f t="shared" si="2"/>
        <v>1</v>
      </c>
    </row>
    <row r="37" spans="1:5" x14ac:dyDescent="0.25">
      <c r="A37" s="71" t="s">
        <v>380</v>
      </c>
      <c r="B37" s="4" t="s">
        <v>381</v>
      </c>
      <c r="C37" s="9">
        <v>0</v>
      </c>
      <c r="D37" s="9">
        <v>0</v>
      </c>
      <c r="E37" s="10">
        <v>0</v>
      </c>
    </row>
    <row r="38" spans="1:5" x14ac:dyDescent="0.25">
      <c r="A38" s="71" t="s">
        <v>279</v>
      </c>
      <c r="B38" s="4" t="s">
        <v>280</v>
      </c>
      <c r="C38" s="9">
        <v>1523.66</v>
      </c>
      <c r="D38" s="9">
        <v>1469.29</v>
      </c>
      <c r="E38" s="10">
        <f t="shared" si="2"/>
        <v>0.96431618602575375</v>
      </c>
    </row>
    <row r="39" spans="1:5" x14ac:dyDescent="0.25">
      <c r="A39" s="71" t="s">
        <v>376</v>
      </c>
      <c r="B39" s="4" t="s">
        <v>377</v>
      </c>
      <c r="C39" s="9">
        <v>6500</v>
      </c>
      <c r="D39" s="9">
        <v>6116.85</v>
      </c>
      <c r="E39" s="10">
        <f t="shared" si="2"/>
        <v>0.94105384615384624</v>
      </c>
    </row>
    <row r="40" spans="1:5" x14ac:dyDescent="0.25">
      <c r="A40" s="71" t="s">
        <v>378</v>
      </c>
      <c r="B40" s="4" t="s">
        <v>379</v>
      </c>
      <c r="C40" s="9">
        <v>20000</v>
      </c>
      <c r="D40" s="9">
        <v>16443.599999999999</v>
      </c>
      <c r="E40" s="10">
        <f t="shared" si="2"/>
        <v>0.82217999999999991</v>
      </c>
    </row>
    <row r="41" spans="1:5" x14ac:dyDescent="0.25">
      <c r="A41" s="71" t="s">
        <v>341</v>
      </c>
      <c r="B41" s="4" t="s">
        <v>342</v>
      </c>
      <c r="C41" s="9">
        <v>475.4</v>
      </c>
      <c r="D41" s="9">
        <v>321.5</v>
      </c>
      <c r="E41" s="10">
        <f t="shared" si="2"/>
        <v>0.67627261253681115</v>
      </c>
    </row>
    <row r="42" spans="1:5" x14ac:dyDescent="0.25">
      <c r="A42" s="71" t="s">
        <v>281</v>
      </c>
      <c r="B42" s="4" t="s">
        <v>282</v>
      </c>
      <c r="C42" s="9">
        <v>3682.26</v>
      </c>
      <c r="D42" s="9">
        <v>2852.26</v>
      </c>
      <c r="E42" s="10">
        <f t="shared" si="2"/>
        <v>0.77459494984058708</v>
      </c>
    </row>
    <row r="43" spans="1:5" x14ac:dyDescent="0.25">
      <c r="A43" s="71" t="s">
        <v>343</v>
      </c>
      <c r="B43" s="4" t="s">
        <v>344</v>
      </c>
      <c r="C43" s="9">
        <v>700</v>
      </c>
      <c r="D43" s="9">
        <v>593.04</v>
      </c>
      <c r="E43" s="10">
        <f t="shared" si="2"/>
        <v>0.84719999999999995</v>
      </c>
    </row>
    <row r="44" spans="1:5" x14ac:dyDescent="0.25">
      <c r="A44" s="71" t="s">
        <v>283</v>
      </c>
      <c r="B44" s="4" t="s">
        <v>284</v>
      </c>
      <c r="C44" s="9">
        <v>2194.48</v>
      </c>
      <c r="D44" s="9">
        <v>1994.48</v>
      </c>
      <c r="E44" s="10">
        <f t="shared" si="2"/>
        <v>0.90886223615617368</v>
      </c>
    </row>
    <row r="45" spans="1:5" x14ac:dyDescent="0.25">
      <c r="A45" s="71" t="s">
        <v>285</v>
      </c>
      <c r="B45" s="4" t="s">
        <v>286</v>
      </c>
      <c r="C45" s="9">
        <v>1952.8</v>
      </c>
      <c r="D45" s="9">
        <v>1852.8</v>
      </c>
      <c r="E45" s="10">
        <f t="shared" si="2"/>
        <v>0.94879147890208926</v>
      </c>
    </row>
    <row r="46" spans="1:5" x14ac:dyDescent="0.25">
      <c r="A46" s="71" t="s">
        <v>287</v>
      </c>
      <c r="B46" s="4" t="s">
        <v>288</v>
      </c>
      <c r="C46" s="9">
        <v>3394.46</v>
      </c>
      <c r="D46" s="9">
        <v>3168.44</v>
      </c>
      <c r="E46" s="10">
        <f t="shared" si="2"/>
        <v>0.9334150350865823</v>
      </c>
    </row>
    <row r="47" spans="1:5" x14ac:dyDescent="0.25">
      <c r="A47" s="71" t="s">
        <v>289</v>
      </c>
      <c r="B47" s="4" t="s">
        <v>290</v>
      </c>
      <c r="C47" s="9">
        <v>2721.14</v>
      </c>
      <c r="D47" s="9">
        <v>2721.14</v>
      </c>
      <c r="E47" s="10">
        <f t="shared" si="2"/>
        <v>1</v>
      </c>
    </row>
    <row r="48" spans="1:5" x14ac:dyDescent="0.25">
      <c r="A48" s="71" t="s">
        <v>291</v>
      </c>
      <c r="B48" s="4" t="s">
        <v>292</v>
      </c>
      <c r="C48" s="9">
        <v>3246.87</v>
      </c>
      <c r="D48" s="9">
        <v>3246.87</v>
      </c>
      <c r="E48" s="10">
        <f t="shared" si="2"/>
        <v>1</v>
      </c>
    </row>
    <row r="49" spans="1:5" x14ac:dyDescent="0.25">
      <c r="A49" s="71" t="s">
        <v>293</v>
      </c>
      <c r="B49" s="4" t="s">
        <v>294</v>
      </c>
      <c r="C49" s="9">
        <v>4350</v>
      </c>
      <c r="D49" s="9">
        <v>2531.36</v>
      </c>
      <c r="E49" s="10">
        <f t="shared" si="2"/>
        <v>0.5819218390804598</v>
      </c>
    </row>
    <row r="50" spans="1:5" x14ac:dyDescent="0.25">
      <c r="A50" s="71" t="s">
        <v>295</v>
      </c>
      <c r="B50" s="4" t="s">
        <v>296</v>
      </c>
      <c r="C50" s="9">
        <v>818.81</v>
      </c>
      <c r="D50" s="9">
        <v>566.30999999999995</v>
      </c>
      <c r="E50" s="10">
        <f t="shared" si="2"/>
        <v>0.69162565186062697</v>
      </c>
    </row>
    <row r="51" spans="1:5" x14ac:dyDescent="0.25">
      <c r="A51" s="71" t="s">
        <v>297</v>
      </c>
      <c r="B51" s="4" t="s">
        <v>298</v>
      </c>
      <c r="C51" s="9">
        <v>12000</v>
      </c>
      <c r="D51" s="9">
        <v>9923.23</v>
      </c>
      <c r="E51" s="10">
        <f t="shared" si="2"/>
        <v>0.82693583333333331</v>
      </c>
    </row>
    <row r="52" spans="1:5" x14ac:dyDescent="0.25">
      <c r="A52" s="71" t="s">
        <v>299</v>
      </c>
      <c r="B52" s="4" t="s">
        <v>300</v>
      </c>
      <c r="C52" s="9">
        <v>23900</v>
      </c>
      <c r="D52" s="9">
        <v>24604.87</v>
      </c>
      <c r="E52" s="10">
        <f t="shared" si="2"/>
        <v>1.0294924686192468</v>
      </c>
    </row>
    <row r="53" spans="1:5" x14ac:dyDescent="0.25">
      <c r="A53" s="71" t="s">
        <v>345</v>
      </c>
      <c r="B53" s="4" t="s">
        <v>346</v>
      </c>
      <c r="C53" s="9">
        <v>7023.52</v>
      </c>
      <c r="D53" s="9">
        <v>5674.77</v>
      </c>
      <c r="E53" s="10">
        <f t="shared" si="2"/>
        <v>0.80796666059183997</v>
      </c>
    </row>
    <row r="54" spans="1:5" x14ac:dyDescent="0.25">
      <c r="A54" s="71" t="s">
        <v>347</v>
      </c>
      <c r="B54" s="4" t="s">
        <v>99</v>
      </c>
      <c r="C54" s="9">
        <v>1036.8599999999999</v>
      </c>
      <c r="D54" s="9">
        <v>1036.8599999999999</v>
      </c>
      <c r="E54" s="10">
        <f t="shared" si="2"/>
        <v>1</v>
      </c>
    </row>
    <row r="55" spans="1:5" x14ac:dyDescent="0.25">
      <c r="A55" s="71" t="s">
        <v>301</v>
      </c>
      <c r="B55" s="4" t="s">
        <v>302</v>
      </c>
      <c r="C55" s="9">
        <v>1988.46</v>
      </c>
      <c r="D55" s="9">
        <v>1995.16</v>
      </c>
      <c r="E55" s="10">
        <f t="shared" si="2"/>
        <v>1.0033694416784849</v>
      </c>
    </row>
    <row r="56" spans="1:5" x14ac:dyDescent="0.25">
      <c r="A56" s="71" t="s">
        <v>303</v>
      </c>
      <c r="B56" s="4" t="s">
        <v>304</v>
      </c>
      <c r="C56" s="9">
        <v>623.05999999999995</v>
      </c>
      <c r="D56" s="9">
        <v>600.97</v>
      </c>
      <c r="E56" s="10">
        <f t="shared" si="2"/>
        <v>0.96454595063075799</v>
      </c>
    </row>
    <row r="57" spans="1:5" x14ac:dyDescent="0.25">
      <c r="A57" s="71" t="s">
        <v>305</v>
      </c>
      <c r="B57" s="4" t="s">
        <v>306</v>
      </c>
      <c r="C57" s="9">
        <v>33173.660000000003</v>
      </c>
      <c r="D57" s="9">
        <v>33155.660000000003</v>
      </c>
      <c r="E57" s="10">
        <f t="shared" si="2"/>
        <v>0.99945740084151102</v>
      </c>
    </row>
    <row r="58" spans="1:5" x14ac:dyDescent="0.25">
      <c r="A58" s="71" t="s">
        <v>307</v>
      </c>
      <c r="B58" s="4" t="s">
        <v>308</v>
      </c>
      <c r="C58" s="9">
        <v>0</v>
      </c>
      <c r="D58" s="9">
        <v>0</v>
      </c>
      <c r="E58" s="10">
        <v>0</v>
      </c>
    </row>
    <row r="59" spans="1:5" x14ac:dyDescent="0.25">
      <c r="A59" s="71" t="s">
        <v>309</v>
      </c>
      <c r="B59" s="4" t="s">
        <v>310</v>
      </c>
      <c r="C59" s="9">
        <v>0</v>
      </c>
      <c r="D59" s="9">
        <v>0</v>
      </c>
      <c r="E59" s="10">
        <v>0</v>
      </c>
    </row>
    <row r="60" spans="1:5" x14ac:dyDescent="0.25">
      <c r="A60" s="71" t="s">
        <v>348</v>
      </c>
      <c r="B60" s="4" t="s">
        <v>349</v>
      </c>
      <c r="C60" s="9">
        <v>0</v>
      </c>
      <c r="D60" s="9">
        <v>0</v>
      </c>
      <c r="E60" s="10">
        <v>0</v>
      </c>
    </row>
    <row r="61" spans="1:5" x14ac:dyDescent="0.25">
      <c r="A61" s="71" t="s">
        <v>311</v>
      </c>
      <c r="B61" s="4" t="s">
        <v>312</v>
      </c>
      <c r="C61" s="9">
        <v>2569.7600000000002</v>
      </c>
      <c r="D61" s="9">
        <v>2256.98</v>
      </c>
      <c r="E61" s="10">
        <f t="shared" si="2"/>
        <v>0.87828435340265232</v>
      </c>
    </row>
    <row r="62" spans="1:5" x14ac:dyDescent="0.25">
      <c r="A62" s="71" t="s">
        <v>313</v>
      </c>
      <c r="B62" s="4" t="s">
        <v>314</v>
      </c>
      <c r="C62" s="9">
        <v>4781.93</v>
      </c>
      <c r="D62" s="9">
        <v>4492.95</v>
      </c>
      <c r="E62" s="10">
        <f t="shared" si="2"/>
        <v>0.9395683332880238</v>
      </c>
    </row>
    <row r="63" spans="1:5" x14ac:dyDescent="0.25">
      <c r="A63" s="71" t="s">
        <v>315</v>
      </c>
      <c r="B63" s="4" t="s">
        <v>316</v>
      </c>
      <c r="C63" s="9">
        <v>175</v>
      </c>
      <c r="D63" s="9">
        <v>175</v>
      </c>
      <c r="E63" s="10">
        <f t="shared" si="2"/>
        <v>1</v>
      </c>
    </row>
    <row r="64" spans="1:5" x14ac:dyDescent="0.25">
      <c r="A64" s="71" t="s">
        <v>317</v>
      </c>
      <c r="B64" s="4" t="s">
        <v>318</v>
      </c>
      <c r="C64" s="9">
        <v>550.13</v>
      </c>
      <c r="D64" s="9">
        <v>550.13</v>
      </c>
      <c r="E64" s="10">
        <f t="shared" si="2"/>
        <v>1</v>
      </c>
    </row>
    <row r="65" spans="1:5" x14ac:dyDescent="0.25">
      <c r="A65" s="71" t="s">
        <v>319</v>
      </c>
      <c r="B65" s="4" t="s">
        <v>320</v>
      </c>
      <c r="C65" s="9">
        <v>4226.3</v>
      </c>
      <c r="D65" s="9">
        <v>4226.3</v>
      </c>
      <c r="E65" s="10">
        <f t="shared" si="2"/>
        <v>1</v>
      </c>
    </row>
    <row r="66" spans="1:5" x14ac:dyDescent="0.25">
      <c r="A66" s="71" t="s">
        <v>321</v>
      </c>
      <c r="B66" s="4" t="s">
        <v>322</v>
      </c>
      <c r="C66" s="9">
        <v>2763.8</v>
      </c>
      <c r="D66" s="9">
        <v>2763.8</v>
      </c>
      <c r="E66" s="10">
        <f t="shared" si="2"/>
        <v>1</v>
      </c>
    </row>
    <row r="67" spans="1:5" x14ac:dyDescent="0.25">
      <c r="A67" s="71" t="s">
        <v>372</v>
      </c>
      <c r="B67" s="4" t="s">
        <v>373</v>
      </c>
      <c r="C67" s="9">
        <v>355</v>
      </c>
      <c r="D67" s="9">
        <v>355</v>
      </c>
      <c r="E67" s="10">
        <f t="shared" si="2"/>
        <v>1</v>
      </c>
    </row>
    <row r="68" spans="1:5" x14ac:dyDescent="0.25">
      <c r="A68" s="71" t="s">
        <v>238</v>
      </c>
      <c r="B68" s="4" t="s">
        <v>239</v>
      </c>
      <c r="C68" s="9">
        <v>1998.43</v>
      </c>
      <c r="D68" s="9">
        <v>1498.43</v>
      </c>
      <c r="E68" s="10">
        <f t="shared" si="2"/>
        <v>0.74980359582272083</v>
      </c>
    </row>
    <row r="69" spans="1:5" x14ac:dyDescent="0.25">
      <c r="A69" s="71" t="s">
        <v>248</v>
      </c>
      <c r="B69" s="4" t="s">
        <v>249</v>
      </c>
      <c r="C69" s="9">
        <v>0</v>
      </c>
      <c r="D69" s="9">
        <v>0</v>
      </c>
      <c r="E69" s="10">
        <v>0</v>
      </c>
    </row>
    <row r="70" spans="1:5" x14ac:dyDescent="0.25">
      <c r="A70" s="71" t="s">
        <v>323</v>
      </c>
      <c r="B70" s="4" t="s">
        <v>324</v>
      </c>
      <c r="C70" s="9">
        <v>1500.92</v>
      </c>
      <c r="D70" s="9">
        <v>1406.26</v>
      </c>
      <c r="E70" s="10">
        <f t="shared" si="2"/>
        <v>0.93693201503078105</v>
      </c>
    </row>
    <row r="71" spans="1:5" x14ac:dyDescent="0.25">
      <c r="A71" s="71" t="s">
        <v>325</v>
      </c>
      <c r="B71" s="4" t="s">
        <v>326</v>
      </c>
      <c r="C71" s="9">
        <v>2030.45</v>
      </c>
      <c r="D71" s="9">
        <v>2033.28</v>
      </c>
      <c r="E71" s="10">
        <f t="shared" si="2"/>
        <v>1.0013937797040064</v>
      </c>
    </row>
    <row r="72" spans="1:5" x14ac:dyDescent="0.25">
      <c r="A72" s="71" t="s">
        <v>327</v>
      </c>
      <c r="B72" s="4" t="s">
        <v>328</v>
      </c>
      <c r="C72" s="9">
        <v>50</v>
      </c>
      <c r="D72" s="9">
        <v>0</v>
      </c>
      <c r="E72" s="10">
        <f t="shared" si="2"/>
        <v>0</v>
      </c>
    </row>
    <row r="73" spans="1:5" x14ac:dyDescent="0.25">
      <c r="A73" s="71" t="s">
        <v>350</v>
      </c>
      <c r="B73" s="4" t="s">
        <v>351</v>
      </c>
      <c r="C73" s="9">
        <v>0</v>
      </c>
      <c r="D73" s="9">
        <v>0</v>
      </c>
      <c r="E73" s="10">
        <v>0</v>
      </c>
    </row>
    <row r="74" spans="1:5" x14ac:dyDescent="0.25">
      <c r="A74" s="71" t="s">
        <v>352</v>
      </c>
      <c r="B74" s="4" t="s">
        <v>353</v>
      </c>
      <c r="C74" s="9">
        <v>577.91</v>
      </c>
      <c r="D74" s="9">
        <v>277.91000000000003</v>
      </c>
      <c r="E74" s="10">
        <f t="shared" si="2"/>
        <v>0.48088802754754206</v>
      </c>
    </row>
    <row r="75" spans="1:5" x14ac:dyDescent="0.25">
      <c r="A75" s="71" t="s">
        <v>354</v>
      </c>
      <c r="B75" s="4" t="s">
        <v>355</v>
      </c>
      <c r="C75" s="9">
        <v>0</v>
      </c>
      <c r="D75" s="9">
        <v>0</v>
      </c>
      <c r="E75" s="10">
        <v>0</v>
      </c>
    </row>
    <row r="76" spans="1:5" x14ac:dyDescent="0.25">
      <c r="A76" s="71" t="s">
        <v>329</v>
      </c>
      <c r="B76" s="4" t="s">
        <v>330</v>
      </c>
      <c r="C76" s="9">
        <v>552.5</v>
      </c>
      <c r="D76" s="9">
        <v>552.5</v>
      </c>
      <c r="E76" s="10">
        <f t="shared" si="2"/>
        <v>1</v>
      </c>
    </row>
    <row r="77" spans="1:5" x14ac:dyDescent="0.25">
      <c r="A77" s="71" t="s">
        <v>331</v>
      </c>
      <c r="B77" s="4" t="s">
        <v>332</v>
      </c>
      <c r="C77" s="9">
        <v>175</v>
      </c>
      <c r="D77" s="9">
        <v>0</v>
      </c>
      <c r="E77" s="10">
        <f t="shared" si="2"/>
        <v>0</v>
      </c>
    </row>
    <row r="78" spans="1:5" x14ac:dyDescent="0.25">
      <c r="A78" s="71" t="s">
        <v>356</v>
      </c>
      <c r="B78" s="4" t="s">
        <v>357</v>
      </c>
      <c r="C78" s="9">
        <v>13000</v>
      </c>
      <c r="D78" s="9">
        <v>12517.48</v>
      </c>
      <c r="E78" s="10">
        <f t="shared" si="2"/>
        <v>0.96288307692307684</v>
      </c>
    </row>
    <row r="79" spans="1:5" x14ac:dyDescent="0.25">
      <c r="A79" s="71" t="s">
        <v>358</v>
      </c>
      <c r="B79" s="4" t="s">
        <v>359</v>
      </c>
      <c r="C79" s="9">
        <v>300</v>
      </c>
      <c r="D79" s="9">
        <v>0</v>
      </c>
      <c r="E79" s="10">
        <f t="shared" si="2"/>
        <v>0</v>
      </c>
    </row>
    <row r="80" spans="1:5" x14ac:dyDescent="0.25">
      <c r="A80" s="71" t="s">
        <v>333</v>
      </c>
      <c r="B80" s="4" t="s">
        <v>150</v>
      </c>
      <c r="C80" s="9">
        <v>2307.2800000000002</v>
      </c>
      <c r="D80" s="9">
        <v>1932.93</v>
      </c>
      <c r="E80" s="10">
        <f t="shared" si="2"/>
        <v>0.83775267847855484</v>
      </c>
    </row>
    <row r="81" spans="1:5" x14ac:dyDescent="0.25">
      <c r="A81" s="71" t="s">
        <v>334</v>
      </c>
      <c r="B81" s="4" t="s">
        <v>335</v>
      </c>
      <c r="C81" s="9">
        <v>95</v>
      </c>
      <c r="D81" s="9">
        <v>95</v>
      </c>
      <c r="E81" s="10">
        <f t="shared" si="2"/>
        <v>1</v>
      </c>
    </row>
    <row r="82" spans="1:5" x14ac:dyDescent="0.25">
      <c r="A82" s="71" t="s">
        <v>250</v>
      </c>
      <c r="B82" s="4" t="s">
        <v>251</v>
      </c>
      <c r="C82" s="9">
        <v>0</v>
      </c>
      <c r="D82" s="9">
        <v>0</v>
      </c>
      <c r="E82" s="10">
        <v>0</v>
      </c>
    </row>
    <row r="83" spans="1:5" x14ac:dyDescent="0.25">
      <c r="A83" s="71" t="s">
        <v>360</v>
      </c>
      <c r="B83" s="4" t="s">
        <v>361</v>
      </c>
      <c r="C83" s="9">
        <v>0</v>
      </c>
      <c r="D83" s="9">
        <v>0</v>
      </c>
      <c r="E83" s="10">
        <v>0</v>
      </c>
    </row>
    <row r="84" spans="1:5" x14ac:dyDescent="0.25">
      <c r="A84" s="71" t="s">
        <v>362</v>
      </c>
      <c r="B84" s="4" t="s">
        <v>363</v>
      </c>
      <c r="C84" s="9">
        <v>301.88</v>
      </c>
      <c r="D84" s="9">
        <v>301.88</v>
      </c>
      <c r="E84" s="10">
        <f t="shared" si="2"/>
        <v>1</v>
      </c>
    </row>
    <row r="85" spans="1:5" x14ac:dyDescent="0.25">
      <c r="A85" s="71" t="s">
        <v>364</v>
      </c>
      <c r="B85" s="4" t="s">
        <v>365</v>
      </c>
      <c r="C85" s="9">
        <v>230</v>
      </c>
      <c r="D85" s="9">
        <v>269.44</v>
      </c>
      <c r="E85" s="10">
        <f t="shared" si="2"/>
        <v>1.1714782608695653</v>
      </c>
    </row>
    <row r="86" spans="1:5" x14ac:dyDescent="0.25">
      <c r="A86" s="71" t="s">
        <v>336</v>
      </c>
      <c r="B86" s="4" t="s">
        <v>148</v>
      </c>
      <c r="C86" s="9">
        <v>2966.8</v>
      </c>
      <c r="D86" s="9">
        <v>1147.3800000000001</v>
      </c>
      <c r="E86" s="10">
        <f t="shared" si="2"/>
        <v>0.38673992180126737</v>
      </c>
    </row>
    <row r="87" spans="1:5" x14ac:dyDescent="0.25">
      <c r="A87" s="71" t="s">
        <v>337</v>
      </c>
      <c r="B87" s="4" t="s">
        <v>338</v>
      </c>
      <c r="C87" s="9">
        <v>430</v>
      </c>
      <c r="D87" s="9">
        <v>349.86</v>
      </c>
      <c r="E87" s="10">
        <f t="shared" si="2"/>
        <v>0.81362790697674425</v>
      </c>
    </row>
    <row r="88" spans="1:5" x14ac:dyDescent="0.25">
      <c r="A88" s="71">
        <v>34339</v>
      </c>
      <c r="B88" s="4" t="s">
        <v>256</v>
      </c>
      <c r="C88" s="9">
        <v>50</v>
      </c>
      <c r="D88" s="9">
        <v>0</v>
      </c>
      <c r="E88" s="10">
        <f t="shared" si="2"/>
        <v>0</v>
      </c>
    </row>
    <row r="89" spans="1:5" x14ac:dyDescent="0.25">
      <c r="A89" s="71" t="s">
        <v>370</v>
      </c>
      <c r="B89" s="4" t="s">
        <v>371</v>
      </c>
      <c r="C89" s="9">
        <v>0</v>
      </c>
      <c r="D89" s="9">
        <v>0</v>
      </c>
      <c r="E89" s="10">
        <v>0</v>
      </c>
    </row>
    <row r="90" spans="1:5" x14ac:dyDescent="0.25">
      <c r="A90" s="71" t="s">
        <v>273</v>
      </c>
      <c r="B90" s="4" t="s">
        <v>274</v>
      </c>
      <c r="C90" s="9">
        <v>107015</v>
      </c>
      <c r="D90" s="9">
        <v>105708.4</v>
      </c>
      <c r="E90" s="10">
        <f t="shared" si="2"/>
        <v>0.98779049665934682</v>
      </c>
    </row>
    <row r="91" spans="1:5" x14ac:dyDescent="0.25">
      <c r="A91" s="71" t="s">
        <v>374</v>
      </c>
      <c r="B91" s="4" t="s">
        <v>375</v>
      </c>
      <c r="C91" s="9">
        <v>24000</v>
      </c>
      <c r="D91" s="9">
        <v>23301.09</v>
      </c>
      <c r="E91" s="10">
        <f t="shared" si="2"/>
        <v>0.97087875000000001</v>
      </c>
    </row>
    <row r="92" spans="1:5" x14ac:dyDescent="0.25">
      <c r="A92" s="71" t="s">
        <v>368</v>
      </c>
      <c r="B92" s="4" t="s">
        <v>369</v>
      </c>
      <c r="C92" s="9">
        <v>1000</v>
      </c>
      <c r="D92" s="9">
        <v>0</v>
      </c>
      <c r="E92" s="10">
        <f t="shared" si="2"/>
        <v>0</v>
      </c>
    </row>
    <row r="93" spans="1:5" x14ac:dyDescent="0.25">
      <c r="A93" s="71" t="s">
        <v>366</v>
      </c>
      <c r="B93" s="4" t="s">
        <v>367</v>
      </c>
      <c r="C93" s="9">
        <v>959.02</v>
      </c>
      <c r="D93" s="9">
        <v>954.25</v>
      </c>
      <c r="E93" s="10">
        <f t="shared" si="2"/>
        <v>0.995026172551146</v>
      </c>
    </row>
    <row r="94" spans="1:5" x14ac:dyDescent="0.25">
      <c r="A94" s="70" t="s">
        <v>382</v>
      </c>
      <c r="B94" s="68" t="s">
        <v>383</v>
      </c>
      <c r="C94" s="24">
        <f t="shared" ref="C94" si="3">SUM(C95)</f>
        <v>180</v>
      </c>
      <c r="D94" s="24">
        <f>SUM(D95)</f>
        <v>172</v>
      </c>
      <c r="E94" s="25">
        <f>D94/C94</f>
        <v>0.9555555555555556</v>
      </c>
    </row>
    <row r="95" spans="1:5" x14ac:dyDescent="0.25">
      <c r="A95" s="71" t="s">
        <v>295</v>
      </c>
      <c r="B95" s="4" t="s">
        <v>296</v>
      </c>
      <c r="C95" s="9">
        <v>180</v>
      </c>
      <c r="D95" s="9">
        <v>172</v>
      </c>
      <c r="E95" s="10">
        <f>D95/C95</f>
        <v>0.9555555555555556</v>
      </c>
    </row>
    <row r="96" spans="1:5" x14ac:dyDescent="0.25">
      <c r="A96" s="70" t="s">
        <v>386</v>
      </c>
      <c r="B96" s="68" t="s">
        <v>457</v>
      </c>
      <c r="C96" s="24">
        <f>SUM(C97:C105)</f>
        <v>46640</v>
      </c>
      <c r="D96" s="24">
        <f>SUM(D97:D105)</f>
        <v>45183.16</v>
      </c>
      <c r="E96" s="25">
        <f>D96/C96</f>
        <v>0.9687641509433963</v>
      </c>
    </row>
    <row r="97" spans="1:5" x14ac:dyDescent="0.25">
      <c r="A97" s="71" t="s">
        <v>225</v>
      </c>
      <c r="B97" s="4" t="s">
        <v>226</v>
      </c>
      <c r="C97" s="9">
        <v>35850</v>
      </c>
      <c r="D97" s="9">
        <v>35370.910000000003</v>
      </c>
      <c r="E97" s="10">
        <f>D97/C97</f>
        <v>0.98663626220362632</v>
      </c>
    </row>
    <row r="98" spans="1:5" x14ac:dyDescent="0.25">
      <c r="A98" s="71" t="s">
        <v>229</v>
      </c>
      <c r="B98" s="4" t="s">
        <v>230</v>
      </c>
      <c r="C98" s="9">
        <v>1500</v>
      </c>
      <c r="D98" s="9">
        <v>1300</v>
      </c>
      <c r="E98" s="10">
        <f t="shared" ref="E98:E105" si="4">D98/C98</f>
        <v>0.8666666666666667</v>
      </c>
    </row>
    <row r="99" spans="1:5" x14ac:dyDescent="0.25">
      <c r="A99" s="71">
        <v>31213</v>
      </c>
      <c r="B99" s="4" t="s">
        <v>243</v>
      </c>
      <c r="C99" s="9">
        <v>300</v>
      </c>
      <c r="D99" s="9">
        <v>300</v>
      </c>
      <c r="E99" s="10">
        <f t="shared" si="4"/>
        <v>1</v>
      </c>
    </row>
    <row r="100" spans="1:5" x14ac:dyDescent="0.25">
      <c r="A100" s="71">
        <v>31216</v>
      </c>
      <c r="B100" s="4" t="s">
        <v>234</v>
      </c>
      <c r="C100" s="9">
        <v>900</v>
      </c>
      <c r="D100" s="9">
        <v>900</v>
      </c>
      <c r="E100" s="10">
        <f t="shared" si="4"/>
        <v>1</v>
      </c>
    </row>
    <row r="101" spans="1:5" x14ac:dyDescent="0.25">
      <c r="A101" s="71" t="s">
        <v>246</v>
      </c>
      <c r="B101" s="4" t="s">
        <v>247</v>
      </c>
      <c r="C101" s="9">
        <v>300</v>
      </c>
      <c r="D101" s="9">
        <v>0</v>
      </c>
      <c r="E101" s="10">
        <f t="shared" si="4"/>
        <v>0</v>
      </c>
    </row>
    <row r="102" spans="1:5" x14ac:dyDescent="0.25">
      <c r="A102" s="71" t="s">
        <v>235</v>
      </c>
      <c r="B102" s="4" t="s">
        <v>86</v>
      </c>
      <c r="C102" s="9">
        <v>5900</v>
      </c>
      <c r="D102" s="9">
        <v>5836.25</v>
      </c>
      <c r="E102" s="10">
        <f t="shared" si="4"/>
        <v>0.98919491525423731</v>
      </c>
    </row>
    <row r="103" spans="1:5" x14ac:dyDescent="0.25">
      <c r="A103" s="71">
        <v>32111</v>
      </c>
      <c r="B103" s="4" t="s">
        <v>458</v>
      </c>
      <c r="C103" s="9">
        <v>250</v>
      </c>
      <c r="D103" s="9">
        <v>90</v>
      </c>
      <c r="E103" s="10">
        <f t="shared" si="4"/>
        <v>0.36</v>
      </c>
    </row>
    <row r="104" spans="1:5" x14ac:dyDescent="0.25">
      <c r="A104" s="71">
        <v>32119</v>
      </c>
      <c r="B104" s="4" t="s">
        <v>342</v>
      </c>
      <c r="C104" s="9">
        <v>200</v>
      </c>
      <c r="D104" s="9">
        <v>0</v>
      </c>
      <c r="E104" s="10">
        <f t="shared" si="4"/>
        <v>0</v>
      </c>
    </row>
    <row r="105" spans="1:5" x14ac:dyDescent="0.25">
      <c r="A105" s="71" t="s">
        <v>236</v>
      </c>
      <c r="B105" s="4" t="s">
        <v>237</v>
      </c>
      <c r="C105" s="9">
        <v>1440</v>
      </c>
      <c r="D105" s="9">
        <v>1386</v>
      </c>
      <c r="E105" s="10">
        <f t="shared" si="4"/>
        <v>0.96250000000000002</v>
      </c>
    </row>
    <row r="106" spans="1:5" x14ac:dyDescent="0.25">
      <c r="A106" s="70" t="s">
        <v>387</v>
      </c>
      <c r="B106" s="68" t="s">
        <v>388</v>
      </c>
      <c r="C106" s="24">
        <v>3084.17</v>
      </c>
      <c r="D106" s="24">
        <v>3084.17</v>
      </c>
      <c r="E106" s="25">
        <f t="shared" ref="E106:E120" si="5">D106/C106</f>
        <v>1</v>
      </c>
    </row>
    <row r="107" spans="1:5" x14ac:dyDescent="0.25">
      <c r="A107" s="71" t="s">
        <v>295</v>
      </c>
      <c r="B107" s="4" t="s">
        <v>296</v>
      </c>
      <c r="C107" s="9">
        <v>3084.17</v>
      </c>
      <c r="D107" s="9">
        <v>3084.17</v>
      </c>
      <c r="E107" s="10">
        <f t="shared" si="5"/>
        <v>1</v>
      </c>
    </row>
    <row r="108" spans="1:5" x14ac:dyDescent="0.25">
      <c r="A108" s="70" t="s">
        <v>459</v>
      </c>
      <c r="B108" s="68" t="s">
        <v>460</v>
      </c>
      <c r="C108" s="24">
        <f>C109</f>
        <v>2110</v>
      </c>
      <c r="D108" s="24">
        <f>D109</f>
        <v>2084.41</v>
      </c>
      <c r="E108" s="25">
        <f t="shared" si="5"/>
        <v>0.98787203791469191</v>
      </c>
    </row>
    <row r="109" spans="1:5" x14ac:dyDescent="0.25">
      <c r="A109" s="71" t="s">
        <v>295</v>
      </c>
      <c r="B109" s="4" t="s">
        <v>296</v>
      </c>
      <c r="C109" s="9">
        <v>2110</v>
      </c>
      <c r="D109" s="9">
        <v>2084.41</v>
      </c>
      <c r="E109" s="10">
        <f t="shared" si="5"/>
        <v>0.98787203791469191</v>
      </c>
    </row>
    <row r="110" spans="1:5" x14ac:dyDescent="0.25">
      <c r="A110" s="70" t="s">
        <v>389</v>
      </c>
      <c r="B110" s="68" t="s">
        <v>390</v>
      </c>
      <c r="C110" s="24">
        <f>SUM(C111:C120)</f>
        <v>25591.559999999998</v>
      </c>
      <c r="D110" s="24">
        <f>SUM(D111:D120)</f>
        <v>20007.29</v>
      </c>
      <c r="E110" s="25">
        <f t="shared" si="5"/>
        <v>0.78179251284407836</v>
      </c>
    </row>
    <row r="111" spans="1:5" x14ac:dyDescent="0.25">
      <c r="A111" s="71" t="s">
        <v>400</v>
      </c>
      <c r="B111" s="4" t="s">
        <v>166</v>
      </c>
      <c r="C111" s="9">
        <v>0</v>
      </c>
      <c r="D111" s="9">
        <v>0</v>
      </c>
      <c r="E111" s="10">
        <v>0</v>
      </c>
    </row>
    <row r="112" spans="1:5" x14ac:dyDescent="0.25">
      <c r="A112" s="71" t="s">
        <v>394</v>
      </c>
      <c r="B112" s="4" t="s">
        <v>395</v>
      </c>
      <c r="C112" s="9">
        <v>0</v>
      </c>
      <c r="D112" s="9">
        <v>0</v>
      </c>
      <c r="E112" s="10">
        <v>0</v>
      </c>
    </row>
    <row r="113" spans="1:5" x14ac:dyDescent="0.25">
      <c r="A113" s="71" t="s">
        <v>396</v>
      </c>
      <c r="B113" s="4" t="s">
        <v>397</v>
      </c>
      <c r="C113" s="9">
        <v>3900</v>
      </c>
      <c r="D113" s="9">
        <v>2797</v>
      </c>
      <c r="E113" s="10">
        <f t="shared" si="5"/>
        <v>0.71717948717948721</v>
      </c>
    </row>
    <row r="114" spans="1:5" x14ac:dyDescent="0.25">
      <c r="A114" s="71" t="s">
        <v>401</v>
      </c>
      <c r="B114" s="4" t="s">
        <v>402</v>
      </c>
      <c r="C114" s="9">
        <v>500</v>
      </c>
      <c r="D114" s="9">
        <v>0</v>
      </c>
      <c r="E114" s="10">
        <f t="shared" si="5"/>
        <v>0</v>
      </c>
    </row>
    <row r="115" spans="1:5" x14ac:dyDescent="0.25">
      <c r="A115" s="71" t="s">
        <v>398</v>
      </c>
      <c r="B115" s="4" t="s">
        <v>399</v>
      </c>
      <c r="C115" s="9">
        <v>100</v>
      </c>
      <c r="D115" s="9">
        <v>0</v>
      </c>
      <c r="E115" s="10">
        <f t="shared" si="5"/>
        <v>0</v>
      </c>
    </row>
    <row r="116" spans="1:5" x14ac:dyDescent="0.25">
      <c r="A116" s="71" t="s">
        <v>406</v>
      </c>
      <c r="B116" s="4" t="s">
        <v>407</v>
      </c>
      <c r="C116" s="9">
        <v>350</v>
      </c>
      <c r="D116" s="9">
        <v>317.26</v>
      </c>
      <c r="E116" s="10">
        <f t="shared" si="5"/>
        <v>0.90645714285714285</v>
      </c>
    </row>
    <row r="117" spans="1:5" x14ac:dyDescent="0.25">
      <c r="A117" s="71" t="s">
        <v>403</v>
      </c>
      <c r="B117" s="4" t="s">
        <v>404</v>
      </c>
      <c r="C117" s="9">
        <v>1250</v>
      </c>
      <c r="D117" s="9">
        <v>1099.6300000000001</v>
      </c>
      <c r="E117" s="10">
        <f t="shared" si="5"/>
        <v>0.87970400000000004</v>
      </c>
    </row>
    <row r="118" spans="1:5" x14ac:dyDescent="0.25">
      <c r="A118" s="71" t="s">
        <v>391</v>
      </c>
      <c r="B118" s="4" t="s">
        <v>392</v>
      </c>
      <c r="C118" s="9">
        <v>450</v>
      </c>
      <c r="D118" s="9">
        <v>0</v>
      </c>
      <c r="E118" s="10">
        <f t="shared" si="5"/>
        <v>0</v>
      </c>
    </row>
    <row r="119" spans="1:5" x14ac:dyDescent="0.25">
      <c r="A119" s="71" t="s">
        <v>405</v>
      </c>
      <c r="B119" s="4" t="s">
        <v>173</v>
      </c>
      <c r="C119" s="9">
        <v>3350</v>
      </c>
      <c r="D119" s="9">
        <v>2961.84</v>
      </c>
      <c r="E119" s="10">
        <f t="shared" si="5"/>
        <v>0.88413134328358212</v>
      </c>
    </row>
    <row r="120" spans="1:5" x14ac:dyDescent="0.25">
      <c r="A120" s="71" t="s">
        <v>393</v>
      </c>
      <c r="B120" s="4" t="s">
        <v>175</v>
      </c>
      <c r="C120" s="9">
        <v>15691.56</v>
      </c>
      <c r="D120" s="9">
        <v>12831.56</v>
      </c>
      <c r="E120" s="10">
        <f t="shared" si="5"/>
        <v>0.81773641371539862</v>
      </c>
    </row>
  </sheetData>
  <mergeCells count="3">
    <mergeCell ref="A5:B6"/>
    <mergeCell ref="B3:E3"/>
    <mergeCell ref="B2:E2"/>
  </mergeCells>
  <pageMargins left="0.7" right="0.7" top="0.75" bottom="0.75" header="0.3" footer="0.3"/>
  <pageSetup paperSize="9" scale="70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6"/>
  <sheetViews>
    <sheetView workbookViewId="0">
      <selection activeCell="R10" sqref="R10"/>
    </sheetView>
  </sheetViews>
  <sheetFormatPr defaultRowHeight="15" x14ac:dyDescent="0.25"/>
  <cols>
    <col min="1" max="1" width="9.7109375" style="118" customWidth="1"/>
    <col min="2" max="2" width="14.28515625" style="118" customWidth="1"/>
    <col min="3" max="3" width="6.28515625" style="118" customWidth="1"/>
    <col min="4" max="4" width="4" style="118" customWidth="1"/>
    <col min="5" max="5" width="20.85546875" style="118" customWidth="1"/>
    <col min="6" max="6" width="5.28515625" style="118" customWidth="1"/>
    <col min="7" max="7" width="2" style="118" customWidth="1"/>
    <col min="8" max="8" width="12.7109375" style="118" customWidth="1"/>
    <col min="9" max="9" width="2.140625" style="118" customWidth="1"/>
    <col min="10" max="10" width="7" style="118" customWidth="1"/>
    <col min="11" max="11" width="0.85546875" style="118" customWidth="1"/>
    <col min="12" max="12" width="7" style="118" customWidth="1"/>
  </cols>
  <sheetData>
    <row r="1" spans="1:13" x14ac:dyDescent="0.25">
      <c r="A1" s="194" t="s">
        <v>437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</row>
    <row r="2" spans="1:13" x14ac:dyDescent="0.25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</row>
    <row r="3" spans="1:13" x14ac:dyDescent="0.25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</row>
    <row r="4" spans="1:13" ht="15.75" x14ac:dyDescent="0.25">
      <c r="G4" s="193" t="s">
        <v>557</v>
      </c>
      <c r="H4" s="193"/>
      <c r="I4" s="193"/>
      <c r="J4" s="193" t="s">
        <v>569</v>
      </c>
      <c r="K4" s="193"/>
      <c r="L4" s="193"/>
      <c r="M4" s="137" t="s">
        <v>47</v>
      </c>
    </row>
    <row r="5" spans="1:13" ht="28.5" customHeight="1" x14ac:dyDescent="0.25">
      <c r="A5" s="132"/>
      <c r="B5" s="208" t="s">
        <v>185</v>
      </c>
      <c r="C5" s="209"/>
      <c r="D5" s="209"/>
      <c r="E5" s="209"/>
      <c r="F5" s="208"/>
      <c r="G5" s="209"/>
      <c r="H5" s="133">
        <v>2244749.75</v>
      </c>
      <c r="I5" s="134"/>
      <c r="J5" s="210">
        <v>2185294.29</v>
      </c>
      <c r="K5" s="209"/>
      <c r="L5" s="209"/>
      <c r="M5" s="140">
        <f>J5/H5</f>
        <v>0.97351354644320598</v>
      </c>
    </row>
    <row r="6" spans="1:13" ht="27.75" customHeight="1" x14ac:dyDescent="0.25">
      <c r="A6" s="126" t="s">
        <v>223</v>
      </c>
      <c r="B6" s="203" t="s">
        <v>224</v>
      </c>
      <c r="C6" s="204"/>
      <c r="D6" s="204"/>
      <c r="E6" s="204"/>
      <c r="F6" s="203"/>
      <c r="G6" s="204"/>
      <c r="H6" s="127">
        <v>1836100</v>
      </c>
      <c r="I6" s="128"/>
      <c r="J6" s="205">
        <v>1803147.9</v>
      </c>
      <c r="K6" s="204"/>
      <c r="L6" s="204"/>
      <c r="M6" s="141">
        <f t="shared" ref="M6:M69" si="0">J6/H6</f>
        <v>0.98205321060944384</v>
      </c>
    </row>
    <row r="7" spans="1:13" ht="27.75" customHeight="1" x14ac:dyDescent="0.25">
      <c r="A7" s="129" t="s">
        <v>192</v>
      </c>
      <c r="B7" s="198" t="s">
        <v>193</v>
      </c>
      <c r="C7" s="199"/>
      <c r="D7" s="199"/>
      <c r="E7" s="199"/>
      <c r="F7" s="198"/>
      <c r="G7" s="199"/>
      <c r="H7" s="130">
        <v>50</v>
      </c>
      <c r="I7" s="131"/>
      <c r="J7" s="200">
        <v>0</v>
      </c>
      <c r="K7" s="199"/>
      <c r="L7" s="199"/>
      <c r="M7" s="142">
        <f t="shared" si="0"/>
        <v>0</v>
      </c>
    </row>
    <row r="8" spans="1:13" s="1" customFormat="1" x14ac:dyDescent="0.25">
      <c r="A8" s="119" t="s">
        <v>462</v>
      </c>
      <c r="B8" s="195" t="s">
        <v>226</v>
      </c>
      <c r="C8" s="196"/>
      <c r="D8" s="196"/>
      <c r="E8" s="196"/>
      <c r="F8" s="195"/>
      <c r="G8" s="196"/>
      <c r="H8" s="120">
        <v>50</v>
      </c>
      <c r="I8" s="121"/>
      <c r="J8" s="197">
        <v>0</v>
      </c>
      <c r="K8" s="196"/>
      <c r="L8" s="196"/>
      <c r="M8" s="139">
        <f t="shared" si="0"/>
        <v>0</v>
      </c>
    </row>
    <row r="9" spans="1:13" x14ac:dyDescent="0.25">
      <c r="A9" s="129" t="s">
        <v>196</v>
      </c>
      <c r="B9" s="198" t="s">
        <v>564</v>
      </c>
      <c r="C9" s="199"/>
      <c r="D9" s="199"/>
      <c r="E9" s="199"/>
      <c r="F9" s="198"/>
      <c r="G9" s="199"/>
      <c r="H9" s="130">
        <v>1835850</v>
      </c>
      <c r="I9" s="131"/>
      <c r="J9" s="200">
        <v>1803010.9</v>
      </c>
      <c r="K9" s="199"/>
      <c r="L9" s="199"/>
      <c r="M9" s="143">
        <f t="shared" si="0"/>
        <v>0.98211231854454339</v>
      </c>
    </row>
    <row r="10" spans="1:13" s="1" customFormat="1" x14ac:dyDescent="0.25">
      <c r="A10" s="119" t="s">
        <v>462</v>
      </c>
      <c r="B10" s="195" t="s">
        <v>226</v>
      </c>
      <c r="C10" s="196"/>
      <c r="D10" s="196"/>
      <c r="E10" s="196"/>
      <c r="F10" s="195"/>
      <c r="G10" s="196"/>
      <c r="H10" s="120">
        <v>1480000</v>
      </c>
      <c r="I10" s="121"/>
      <c r="J10" s="197">
        <v>1466993.68</v>
      </c>
      <c r="K10" s="196"/>
      <c r="L10" s="196"/>
      <c r="M10" s="139">
        <f t="shared" si="0"/>
        <v>0.99121194594594586</v>
      </c>
    </row>
    <row r="11" spans="1:13" s="1" customFormat="1" x14ac:dyDescent="0.25">
      <c r="A11" s="119" t="s">
        <v>463</v>
      </c>
      <c r="B11" s="195" t="s">
        <v>82</v>
      </c>
      <c r="C11" s="196"/>
      <c r="D11" s="196"/>
      <c r="E11" s="196"/>
      <c r="F11" s="195"/>
      <c r="G11" s="196"/>
      <c r="H11" s="120">
        <v>20000</v>
      </c>
      <c r="I11" s="121"/>
      <c r="J11" s="197">
        <v>17122.740000000002</v>
      </c>
      <c r="K11" s="196"/>
      <c r="L11" s="196"/>
      <c r="M11" s="139">
        <f t="shared" si="0"/>
        <v>0.85613700000000004</v>
      </c>
    </row>
    <row r="12" spans="1:13" s="1" customFormat="1" x14ac:dyDescent="0.25">
      <c r="A12" s="119" t="s">
        <v>464</v>
      </c>
      <c r="B12" s="195" t="s">
        <v>83</v>
      </c>
      <c r="C12" s="196"/>
      <c r="D12" s="196"/>
      <c r="E12" s="196"/>
      <c r="F12" s="195"/>
      <c r="G12" s="196"/>
      <c r="H12" s="120">
        <v>10000</v>
      </c>
      <c r="I12" s="121"/>
      <c r="J12" s="197">
        <v>7987.41</v>
      </c>
      <c r="K12" s="196"/>
      <c r="L12" s="196"/>
      <c r="M12" s="139">
        <f t="shared" si="0"/>
        <v>0.79874100000000003</v>
      </c>
    </row>
    <row r="13" spans="1:13" s="1" customFormat="1" x14ac:dyDescent="0.25">
      <c r="A13" s="119" t="s">
        <v>465</v>
      </c>
      <c r="B13" s="195" t="s">
        <v>241</v>
      </c>
      <c r="C13" s="196"/>
      <c r="D13" s="196"/>
      <c r="E13" s="196"/>
      <c r="F13" s="195"/>
      <c r="G13" s="196"/>
      <c r="H13" s="120">
        <v>1000</v>
      </c>
      <c r="I13" s="121"/>
      <c r="J13" s="197">
        <v>0</v>
      </c>
      <c r="K13" s="196"/>
      <c r="L13" s="196"/>
      <c r="M13" s="139">
        <f t="shared" si="0"/>
        <v>0</v>
      </c>
    </row>
    <row r="14" spans="1:13" s="1" customFormat="1" x14ac:dyDescent="0.25">
      <c r="A14" s="119" t="s">
        <v>466</v>
      </c>
      <c r="B14" s="195" t="s">
        <v>230</v>
      </c>
      <c r="C14" s="196"/>
      <c r="D14" s="196"/>
      <c r="E14" s="196"/>
      <c r="F14" s="195"/>
      <c r="G14" s="196"/>
      <c r="H14" s="120">
        <v>32000</v>
      </c>
      <c r="I14" s="121"/>
      <c r="J14" s="197">
        <v>27392.86</v>
      </c>
      <c r="K14" s="196"/>
      <c r="L14" s="196"/>
      <c r="M14" s="139">
        <f t="shared" si="0"/>
        <v>0.85602687499999996</v>
      </c>
    </row>
    <row r="15" spans="1:13" s="1" customFormat="1" x14ac:dyDescent="0.25">
      <c r="A15" s="119" t="s">
        <v>467</v>
      </c>
      <c r="B15" s="195" t="s">
        <v>243</v>
      </c>
      <c r="C15" s="196"/>
      <c r="D15" s="196"/>
      <c r="E15" s="196"/>
      <c r="F15" s="195"/>
      <c r="G15" s="196"/>
      <c r="H15" s="120">
        <v>6000</v>
      </c>
      <c r="I15" s="121"/>
      <c r="J15" s="197">
        <v>5100</v>
      </c>
      <c r="K15" s="196"/>
      <c r="L15" s="196"/>
      <c r="M15" s="139">
        <f t="shared" si="0"/>
        <v>0.85</v>
      </c>
    </row>
    <row r="16" spans="1:13" s="1" customFormat="1" x14ac:dyDescent="0.25">
      <c r="A16" s="119" t="s">
        <v>468</v>
      </c>
      <c r="B16" s="195" t="s">
        <v>245</v>
      </c>
      <c r="C16" s="196"/>
      <c r="D16" s="196"/>
      <c r="E16" s="196"/>
      <c r="F16" s="195"/>
      <c r="G16" s="196"/>
      <c r="H16" s="120">
        <v>1000</v>
      </c>
      <c r="I16" s="121"/>
      <c r="J16" s="197">
        <v>0</v>
      </c>
      <c r="K16" s="196"/>
      <c r="L16" s="196"/>
      <c r="M16" s="139">
        <f t="shared" si="0"/>
        <v>0</v>
      </c>
    </row>
    <row r="17" spans="1:13" s="1" customFormat="1" x14ac:dyDescent="0.25">
      <c r="A17" s="119" t="s">
        <v>469</v>
      </c>
      <c r="B17" s="195" t="s">
        <v>232</v>
      </c>
      <c r="C17" s="196"/>
      <c r="D17" s="196"/>
      <c r="E17" s="196"/>
      <c r="F17" s="195"/>
      <c r="G17" s="196"/>
      <c r="H17" s="120">
        <v>3500</v>
      </c>
      <c r="I17" s="121"/>
      <c r="J17" s="197">
        <v>3752.24</v>
      </c>
      <c r="K17" s="196"/>
      <c r="L17" s="196"/>
      <c r="M17" s="139">
        <f t="shared" si="0"/>
        <v>1.0720685714285714</v>
      </c>
    </row>
    <row r="18" spans="1:13" s="1" customFormat="1" x14ac:dyDescent="0.25">
      <c r="A18" s="119" t="s">
        <v>470</v>
      </c>
      <c r="B18" s="195" t="s">
        <v>234</v>
      </c>
      <c r="C18" s="196"/>
      <c r="D18" s="196"/>
      <c r="E18" s="196"/>
      <c r="F18" s="195"/>
      <c r="G18" s="196"/>
      <c r="H18" s="120">
        <v>18000</v>
      </c>
      <c r="I18" s="121"/>
      <c r="J18" s="197">
        <v>16800</v>
      </c>
      <c r="K18" s="196"/>
      <c r="L18" s="196"/>
      <c r="M18" s="139">
        <f t="shared" si="0"/>
        <v>0.93333333333333335</v>
      </c>
    </row>
    <row r="19" spans="1:13" s="1" customFormat="1" x14ac:dyDescent="0.25">
      <c r="A19" s="119" t="s">
        <v>471</v>
      </c>
      <c r="B19" s="195" t="s">
        <v>247</v>
      </c>
      <c r="C19" s="196"/>
      <c r="D19" s="196"/>
      <c r="E19" s="196"/>
      <c r="F19" s="195"/>
      <c r="G19" s="196"/>
      <c r="H19" s="120">
        <v>1000</v>
      </c>
      <c r="I19" s="121"/>
      <c r="J19" s="197">
        <v>0</v>
      </c>
      <c r="K19" s="196"/>
      <c r="L19" s="196"/>
      <c r="M19" s="139">
        <f t="shared" si="0"/>
        <v>0</v>
      </c>
    </row>
    <row r="20" spans="1:13" s="1" customFormat="1" x14ac:dyDescent="0.25">
      <c r="A20" s="119" t="s">
        <v>472</v>
      </c>
      <c r="B20" s="195" t="s">
        <v>86</v>
      </c>
      <c r="C20" s="196"/>
      <c r="D20" s="196"/>
      <c r="E20" s="196"/>
      <c r="F20" s="195"/>
      <c r="G20" s="196"/>
      <c r="H20" s="120">
        <v>240000</v>
      </c>
      <c r="I20" s="121"/>
      <c r="J20" s="197">
        <v>235584.63</v>
      </c>
      <c r="K20" s="196"/>
      <c r="L20" s="196"/>
      <c r="M20" s="139">
        <f t="shared" si="0"/>
        <v>0.98160262500000006</v>
      </c>
    </row>
    <row r="21" spans="1:13" s="1" customFormat="1" x14ac:dyDescent="0.25">
      <c r="A21" s="119" t="s">
        <v>473</v>
      </c>
      <c r="B21" s="195" t="s">
        <v>237</v>
      </c>
      <c r="C21" s="196"/>
      <c r="D21" s="196"/>
      <c r="E21" s="196"/>
      <c r="F21" s="195"/>
      <c r="G21" s="196"/>
      <c r="H21" s="120">
        <v>21000</v>
      </c>
      <c r="I21" s="121"/>
      <c r="J21" s="197">
        <v>20143.34</v>
      </c>
      <c r="K21" s="196"/>
      <c r="L21" s="196"/>
      <c r="M21" s="139">
        <f t="shared" si="0"/>
        <v>0.95920666666666665</v>
      </c>
    </row>
    <row r="22" spans="1:13" s="1" customFormat="1" x14ac:dyDescent="0.25">
      <c r="A22" s="119" t="s">
        <v>474</v>
      </c>
      <c r="B22" s="195" t="s">
        <v>239</v>
      </c>
      <c r="C22" s="196"/>
      <c r="D22" s="196"/>
      <c r="E22" s="196"/>
      <c r="F22" s="195"/>
      <c r="G22" s="196"/>
      <c r="H22" s="120">
        <v>100</v>
      </c>
      <c r="I22" s="121"/>
      <c r="J22" s="197">
        <v>0</v>
      </c>
      <c r="K22" s="196"/>
      <c r="L22" s="196"/>
      <c r="M22" s="139">
        <f t="shared" si="0"/>
        <v>0</v>
      </c>
    </row>
    <row r="23" spans="1:13" s="1" customFormat="1" x14ac:dyDescent="0.25">
      <c r="A23" s="119" t="s">
        <v>475</v>
      </c>
      <c r="B23" s="195" t="s">
        <v>249</v>
      </c>
      <c r="C23" s="196"/>
      <c r="D23" s="196"/>
      <c r="E23" s="196"/>
      <c r="F23" s="195"/>
      <c r="G23" s="196"/>
      <c r="H23" s="120">
        <v>0</v>
      </c>
      <c r="I23" s="121"/>
      <c r="J23" s="197">
        <v>0</v>
      </c>
      <c r="K23" s="196"/>
      <c r="L23" s="196"/>
      <c r="M23" s="139">
        <v>0</v>
      </c>
    </row>
    <row r="24" spans="1:13" s="1" customFormat="1" x14ac:dyDescent="0.25">
      <c r="A24" s="119" t="s">
        <v>476</v>
      </c>
      <c r="B24" s="195" t="s">
        <v>251</v>
      </c>
      <c r="C24" s="196"/>
      <c r="D24" s="196"/>
      <c r="E24" s="196"/>
      <c r="F24" s="195"/>
      <c r="G24" s="196"/>
      <c r="H24" s="120">
        <v>0</v>
      </c>
      <c r="I24" s="121"/>
      <c r="J24" s="197">
        <v>0</v>
      </c>
      <c r="K24" s="196"/>
      <c r="L24" s="196"/>
      <c r="M24" s="139">
        <v>0</v>
      </c>
    </row>
    <row r="25" spans="1:13" s="1" customFormat="1" x14ac:dyDescent="0.25">
      <c r="A25" s="119" t="s">
        <v>477</v>
      </c>
      <c r="B25" s="195" t="s">
        <v>253</v>
      </c>
      <c r="C25" s="196"/>
      <c r="D25" s="196"/>
      <c r="E25" s="196"/>
      <c r="F25" s="195"/>
      <c r="G25" s="196"/>
      <c r="H25" s="120">
        <v>2200</v>
      </c>
      <c r="I25" s="121"/>
      <c r="J25" s="197">
        <v>2134</v>
      </c>
      <c r="K25" s="196"/>
      <c r="L25" s="196"/>
      <c r="M25" s="139">
        <f t="shared" si="0"/>
        <v>0.97</v>
      </c>
    </row>
    <row r="26" spans="1:13" s="1" customFormat="1" x14ac:dyDescent="0.25">
      <c r="A26" s="119" t="s">
        <v>478</v>
      </c>
      <c r="B26" s="195" t="s">
        <v>153</v>
      </c>
      <c r="C26" s="196"/>
      <c r="D26" s="196"/>
      <c r="E26" s="196"/>
      <c r="F26" s="195"/>
      <c r="G26" s="196"/>
      <c r="H26" s="120">
        <v>0</v>
      </c>
      <c r="I26" s="121"/>
      <c r="J26" s="197">
        <v>0</v>
      </c>
      <c r="K26" s="196"/>
      <c r="L26" s="196"/>
      <c r="M26" s="139">
        <v>0</v>
      </c>
    </row>
    <row r="27" spans="1:13" s="1" customFormat="1" x14ac:dyDescent="0.25">
      <c r="A27" s="119" t="s">
        <v>479</v>
      </c>
      <c r="B27" s="195" t="s">
        <v>256</v>
      </c>
      <c r="C27" s="196"/>
      <c r="D27" s="196"/>
      <c r="E27" s="196"/>
      <c r="F27" s="195"/>
      <c r="G27" s="196"/>
      <c r="H27" s="120">
        <v>50</v>
      </c>
      <c r="I27" s="121"/>
      <c r="J27" s="197">
        <v>0</v>
      </c>
      <c r="K27" s="196"/>
      <c r="L27" s="196"/>
      <c r="M27" s="139">
        <f t="shared" si="0"/>
        <v>0</v>
      </c>
    </row>
    <row r="28" spans="1:13" ht="21.75" customHeight="1" x14ac:dyDescent="0.25">
      <c r="A28" s="129" t="s">
        <v>200</v>
      </c>
      <c r="B28" s="198" t="s">
        <v>561</v>
      </c>
      <c r="C28" s="199"/>
      <c r="D28" s="199"/>
      <c r="E28" s="199"/>
      <c r="F28" s="198"/>
      <c r="G28" s="199"/>
      <c r="H28" s="130">
        <v>200</v>
      </c>
      <c r="I28" s="131"/>
      <c r="J28" s="200">
        <v>137</v>
      </c>
      <c r="K28" s="199"/>
      <c r="L28" s="199"/>
      <c r="M28" s="142">
        <f t="shared" si="0"/>
        <v>0.68500000000000005</v>
      </c>
    </row>
    <row r="29" spans="1:13" s="1" customFormat="1" x14ac:dyDescent="0.25">
      <c r="A29" s="119" t="s">
        <v>466</v>
      </c>
      <c r="B29" s="195" t="s">
        <v>230</v>
      </c>
      <c r="C29" s="196"/>
      <c r="D29" s="196"/>
      <c r="E29" s="196"/>
      <c r="F29" s="195"/>
      <c r="G29" s="196"/>
      <c r="H29" s="120">
        <v>200</v>
      </c>
      <c r="I29" s="121"/>
      <c r="J29" s="197">
        <v>137</v>
      </c>
      <c r="K29" s="196"/>
      <c r="L29" s="196"/>
      <c r="M29" s="139">
        <f t="shared" si="0"/>
        <v>0.68500000000000005</v>
      </c>
    </row>
    <row r="30" spans="1:13" x14ac:dyDescent="0.25">
      <c r="A30" s="129" t="s">
        <v>206</v>
      </c>
      <c r="B30" s="198" t="s">
        <v>207</v>
      </c>
      <c r="C30" s="199"/>
      <c r="D30" s="199"/>
      <c r="E30" s="199"/>
      <c r="F30" s="198"/>
      <c r="G30" s="199"/>
      <c r="H30" s="130">
        <v>0</v>
      </c>
      <c r="I30" s="131"/>
      <c r="J30" s="200">
        <v>0</v>
      </c>
      <c r="K30" s="199"/>
      <c r="L30" s="199"/>
      <c r="M30" s="142">
        <v>0</v>
      </c>
    </row>
    <row r="31" spans="1:13" s="1" customFormat="1" x14ac:dyDescent="0.25">
      <c r="A31" s="119" t="s">
        <v>462</v>
      </c>
      <c r="B31" s="195" t="s">
        <v>226</v>
      </c>
      <c r="C31" s="196"/>
      <c r="D31" s="196"/>
      <c r="E31" s="196"/>
      <c r="F31" s="195"/>
      <c r="G31" s="196"/>
      <c r="H31" s="120">
        <v>0</v>
      </c>
      <c r="I31" s="121"/>
      <c r="J31" s="197">
        <v>0</v>
      </c>
      <c r="K31" s="196"/>
      <c r="L31" s="196"/>
      <c r="M31" s="139">
        <v>0</v>
      </c>
    </row>
    <row r="32" spans="1:13" s="1" customFormat="1" x14ac:dyDescent="0.25">
      <c r="A32" s="119" t="s">
        <v>472</v>
      </c>
      <c r="B32" s="195" t="s">
        <v>86</v>
      </c>
      <c r="C32" s="196"/>
      <c r="D32" s="196"/>
      <c r="E32" s="196"/>
      <c r="F32" s="195"/>
      <c r="G32" s="196"/>
      <c r="H32" s="120">
        <v>0</v>
      </c>
      <c r="I32" s="121"/>
      <c r="J32" s="197">
        <v>0</v>
      </c>
      <c r="K32" s="196"/>
      <c r="L32" s="196"/>
      <c r="M32" s="139">
        <v>0</v>
      </c>
    </row>
    <row r="33" spans="1:13" s="1" customFormat="1" x14ac:dyDescent="0.25">
      <c r="A33" s="119" t="s">
        <v>473</v>
      </c>
      <c r="B33" s="195" t="s">
        <v>237</v>
      </c>
      <c r="C33" s="196"/>
      <c r="D33" s="196"/>
      <c r="E33" s="196"/>
      <c r="F33" s="195"/>
      <c r="G33" s="196"/>
      <c r="H33" s="120">
        <v>0</v>
      </c>
      <c r="I33" s="121"/>
      <c r="J33" s="197">
        <v>0</v>
      </c>
      <c r="K33" s="196"/>
      <c r="L33" s="196"/>
      <c r="M33" s="139">
        <v>0</v>
      </c>
    </row>
    <row r="34" spans="1:13" ht="22.5" x14ac:dyDescent="0.25">
      <c r="A34" s="122" t="s">
        <v>257</v>
      </c>
      <c r="B34" s="206" t="s">
        <v>258</v>
      </c>
      <c r="C34" s="207"/>
      <c r="D34" s="207"/>
      <c r="E34" s="207"/>
      <c r="F34" s="206"/>
      <c r="G34" s="207"/>
      <c r="H34" s="136">
        <v>19180</v>
      </c>
      <c r="I34" s="123"/>
      <c r="J34" s="205">
        <v>18313.18</v>
      </c>
      <c r="K34" s="204"/>
      <c r="L34" s="204"/>
      <c r="M34" s="141">
        <f t="shared" si="0"/>
        <v>0.95480604796663193</v>
      </c>
    </row>
    <row r="35" spans="1:13" ht="21.75" customHeight="1" x14ac:dyDescent="0.25">
      <c r="A35" s="129" t="s">
        <v>190</v>
      </c>
      <c r="B35" s="198" t="s">
        <v>562</v>
      </c>
      <c r="C35" s="199"/>
      <c r="D35" s="199"/>
      <c r="E35" s="199"/>
      <c r="F35" s="198"/>
      <c r="G35" s="199"/>
      <c r="H35" s="130">
        <v>9200</v>
      </c>
      <c r="I35" s="131"/>
      <c r="J35" s="200">
        <v>9200</v>
      </c>
      <c r="K35" s="199"/>
      <c r="L35" s="199"/>
      <c r="M35" s="138">
        <f t="shared" si="0"/>
        <v>1</v>
      </c>
    </row>
    <row r="36" spans="1:13" s="1" customFormat="1" x14ac:dyDescent="0.25">
      <c r="A36" s="119" t="s">
        <v>480</v>
      </c>
      <c r="B36" s="195" t="s">
        <v>260</v>
      </c>
      <c r="C36" s="196"/>
      <c r="D36" s="196"/>
      <c r="E36" s="196"/>
      <c r="F36" s="195"/>
      <c r="G36" s="196"/>
      <c r="H36" s="120">
        <v>832.75</v>
      </c>
      <c r="I36" s="121"/>
      <c r="J36" s="197">
        <v>832.75</v>
      </c>
      <c r="K36" s="196"/>
      <c r="L36" s="196"/>
      <c r="M36" s="139">
        <f t="shared" si="0"/>
        <v>1</v>
      </c>
    </row>
    <row r="37" spans="1:13" s="1" customFormat="1" x14ac:dyDescent="0.25">
      <c r="A37" s="119" t="s">
        <v>481</v>
      </c>
      <c r="B37" s="195" t="s">
        <v>262</v>
      </c>
      <c r="C37" s="196"/>
      <c r="D37" s="196"/>
      <c r="E37" s="196"/>
      <c r="F37" s="195"/>
      <c r="G37" s="196"/>
      <c r="H37" s="120">
        <v>301.01</v>
      </c>
      <c r="I37" s="121"/>
      <c r="J37" s="197">
        <v>301.01</v>
      </c>
      <c r="K37" s="196"/>
      <c r="L37" s="196"/>
      <c r="M37" s="139">
        <f t="shared" si="0"/>
        <v>1</v>
      </c>
    </row>
    <row r="38" spans="1:13" s="1" customFormat="1" x14ac:dyDescent="0.25">
      <c r="A38" s="119" t="s">
        <v>482</v>
      </c>
      <c r="B38" s="195" t="s">
        <v>264</v>
      </c>
      <c r="C38" s="196"/>
      <c r="D38" s="196"/>
      <c r="E38" s="196"/>
      <c r="F38" s="195"/>
      <c r="G38" s="196"/>
      <c r="H38" s="120">
        <v>345.38</v>
      </c>
      <c r="I38" s="121"/>
      <c r="J38" s="197">
        <v>345.38</v>
      </c>
      <c r="K38" s="196"/>
      <c r="L38" s="196"/>
      <c r="M38" s="139">
        <f t="shared" si="0"/>
        <v>1</v>
      </c>
    </row>
    <row r="39" spans="1:13" s="1" customFormat="1" x14ac:dyDescent="0.25">
      <c r="A39" s="119" t="s">
        <v>483</v>
      </c>
      <c r="B39" s="195" t="s">
        <v>268</v>
      </c>
      <c r="C39" s="196"/>
      <c r="D39" s="196"/>
      <c r="E39" s="196"/>
      <c r="F39" s="195"/>
      <c r="G39" s="196"/>
      <c r="H39" s="120">
        <v>5660</v>
      </c>
      <c r="I39" s="121"/>
      <c r="J39" s="197">
        <v>5660</v>
      </c>
      <c r="K39" s="196"/>
      <c r="L39" s="196"/>
      <c r="M39" s="139">
        <f t="shared" si="0"/>
        <v>1</v>
      </c>
    </row>
    <row r="40" spans="1:13" s="1" customFormat="1" x14ac:dyDescent="0.25">
      <c r="A40" s="119" t="s">
        <v>484</v>
      </c>
      <c r="B40" s="195" t="s">
        <v>266</v>
      </c>
      <c r="C40" s="196"/>
      <c r="D40" s="196"/>
      <c r="E40" s="196"/>
      <c r="F40" s="195"/>
      <c r="G40" s="196"/>
      <c r="H40" s="120">
        <v>2060.86</v>
      </c>
      <c r="I40" s="121"/>
      <c r="J40" s="197">
        <v>2060.86</v>
      </c>
      <c r="K40" s="196"/>
      <c r="L40" s="196"/>
      <c r="M40" s="139">
        <f t="shared" si="0"/>
        <v>1</v>
      </c>
    </row>
    <row r="41" spans="1:13" ht="25.5" customHeight="1" x14ac:dyDescent="0.25">
      <c r="A41" s="129" t="s">
        <v>192</v>
      </c>
      <c r="B41" s="198" t="s">
        <v>193</v>
      </c>
      <c r="C41" s="199"/>
      <c r="D41" s="199"/>
      <c r="E41" s="199"/>
      <c r="F41" s="198"/>
      <c r="G41" s="199"/>
      <c r="H41" s="130">
        <v>8100</v>
      </c>
      <c r="I41" s="131"/>
      <c r="J41" s="200">
        <v>7683.5</v>
      </c>
      <c r="K41" s="199"/>
      <c r="L41" s="199"/>
      <c r="M41" s="142">
        <f t="shared" si="0"/>
        <v>0.94858024691358023</v>
      </c>
    </row>
    <row r="42" spans="1:13" s="1" customFormat="1" x14ac:dyDescent="0.25">
      <c r="A42" s="119" t="s">
        <v>480</v>
      </c>
      <c r="B42" s="195" t="s">
        <v>260</v>
      </c>
      <c r="C42" s="196"/>
      <c r="D42" s="196"/>
      <c r="E42" s="196"/>
      <c r="F42" s="195"/>
      <c r="G42" s="196"/>
      <c r="H42" s="120">
        <v>100</v>
      </c>
      <c r="I42" s="121"/>
      <c r="J42" s="197">
        <v>283.5</v>
      </c>
      <c r="K42" s="196"/>
      <c r="L42" s="196"/>
      <c r="M42" s="139">
        <f t="shared" si="0"/>
        <v>2.835</v>
      </c>
    </row>
    <row r="43" spans="1:13" s="1" customFormat="1" x14ac:dyDescent="0.25">
      <c r="A43" s="119" t="s">
        <v>481</v>
      </c>
      <c r="B43" s="195" t="s">
        <v>262</v>
      </c>
      <c r="C43" s="196"/>
      <c r="D43" s="196"/>
      <c r="E43" s="196"/>
      <c r="F43" s="195"/>
      <c r="G43" s="196"/>
      <c r="H43" s="120">
        <v>100</v>
      </c>
      <c r="I43" s="121"/>
      <c r="J43" s="197">
        <v>0</v>
      </c>
      <c r="K43" s="196"/>
      <c r="L43" s="196"/>
      <c r="M43" s="139">
        <f t="shared" si="0"/>
        <v>0</v>
      </c>
    </row>
    <row r="44" spans="1:13" s="1" customFormat="1" x14ac:dyDescent="0.25">
      <c r="A44" s="119" t="s">
        <v>483</v>
      </c>
      <c r="B44" s="195" t="s">
        <v>268</v>
      </c>
      <c r="C44" s="196"/>
      <c r="D44" s="196"/>
      <c r="E44" s="196"/>
      <c r="F44" s="195"/>
      <c r="G44" s="196"/>
      <c r="H44" s="120">
        <v>6500</v>
      </c>
      <c r="I44" s="121"/>
      <c r="J44" s="197">
        <v>6200</v>
      </c>
      <c r="K44" s="196"/>
      <c r="L44" s="196"/>
      <c r="M44" s="139">
        <f t="shared" si="0"/>
        <v>0.9538461538461539</v>
      </c>
    </row>
    <row r="45" spans="1:13" s="1" customFormat="1" x14ac:dyDescent="0.25">
      <c r="A45" s="119" t="s">
        <v>484</v>
      </c>
      <c r="B45" s="195" t="s">
        <v>266</v>
      </c>
      <c r="C45" s="196"/>
      <c r="D45" s="196"/>
      <c r="E45" s="196"/>
      <c r="F45" s="195"/>
      <c r="G45" s="196"/>
      <c r="H45" s="120">
        <v>1400</v>
      </c>
      <c r="I45" s="121"/>
      <c r="J45" s="197">
        <v>1200</v>
      </c>
      <c r="K45" s="196"/>
      <c r="L45" s="196"/>
      <c r="M45" s="139">
        <f t="shared" si="0"/>
        <v>0.8571428571428571</v>
      </c>
    </row>
    <row r="46" spans="1:13" ht="24" customHeight="1" x14ac:dyDescent="0.25">
      <c r="A46" s="129" t="s">
        <v>194</v>
      </c>
      <c r="B46" s="198" t="s">
        <v>565</v>
      </c>
      <c r="C46" s="199"/>
      <c r="D46" s="199"/>
      <c r="E46" s="199"/>
      <c r="F46" s="198"/>
      <c r="G46" s="199"/>
      <c r="H46" s="130">
        <v>1880</v>
      </c>
      <c r="I46" s="131"/>
      <c r="J46" s="200">
        <v>1429.68</v>
      </c>
      <c r="K46" s="199"/>
      <c r="L46" s="199"/>
      <c r="M46" s="142">
        <f t="shared" si="0"/>
        <v>0.76046808510638297</v>
      </c>
    </row>
    <row r="47" spans="1:13" s="1" customFormat="1" x14ac:dyDescent="0.25">
      <c r="A47" s="119" t="s">
        <v>480</v>
      </c>
      <c r="B47" s="195" t="s">
        <v>260</v>
      </c>
      <c r="C47" s="196"/>
      <c r="D47" s="196"/>
      <c r="E47" s="196"/>
      <c r="F47" s="195"/>
      <c r="G47" s="196"/>
      <c r="H47" s="120">
        <v>100</v>
      </c>
      <c r="I47" s="121"/>
      <c r="J47" s="197">
        <v>0</v>
      </c>
      <c r="K47" s="196"/>
      <c r="L47" s="196"/>
      <c r="M47" s="139">
        <f t="shared" si="0"/>
        <v>0</v>
      </c>
    </row>
    <row r="48" spans="1:13" s="1" customFormat="1" x14ac:dyDescent="0.25">
      <c r="A48" s="119" t="s">
        <v>481</v>
      </c>
      <c r="B48" s="195" t="s">
        <v>262</v>
      </c>
      <c r="C48" s="196"/>
      <c r="D48" s="196"/>
      <c r="E48" s="196"/>
      <c r="F48" s="195"/>
      <c r="G48" s="196"/>
      <c r="H48" s="120">
        <v>100</v>
      </c>
      <c r="I48" s="121"/>
      <c r="J48" s="197">
        <v>0</v>
      </c>
      <c r="K48" s="196"/>
      <c r="L48" s="196"/>
      <c r="M48" s="139">
        <f t="shared" si="0"/>
        <v>0</v>
      </c>
    </row>
    <row r="49" spans="1:13" s="1" customFormat="1" x14ac:dyDescent="0.25">
      <c r="A49" s="119" t="s">
        <v>483</v>
      </c>
      <c r="B49" s="195" t="s">
        <v>268</v>
      </c>
      <c r="C49" s="196"/>
      <c r="D49" s="196"/>
      <c r="E49" s="196"/>
      <c r="F49" s="195"/>
      <c r="G49" s="196"/>
      <c r="H49" s="120">
        <v>1411.75</v>
      </c>
      <c r="I49" s="121"/>
      <c r="J49" s="197">
        <v>1297.8800000000001</v>
      </c>
      <c r="K49" s="196"/>
      <c r="L49" s="196"/>
      <c r="M49" s="139">
        <f t="shared" si="0"/>
        <v>0.9193412431379494</v>
      </c>
    </row>
    <row r="50" spans="1:13" s="1" customFormat="1" x14ac:dyDescent="0.25">
      <c r="A50" s="119" t="s">
        <v>484</v>
      </c>
      <c r="B50" s="195" t="s">
        <v>266</v>
      </c>
      <c r="C50" s="196"/>
      <c r="D50" s="196"/>
      <c r="E50" s="196"/>
      <c r="F50" s="195"/>
      <c r="G50" s="196"/>
      <c r="H50" s="120">
        <v>250</v>
      </c>
      <c r="I50" s="121"/>
      <c r="J50" s="197">
        <v>131.80000000000001</v>
      </c>
      <c r="K50" s="196"/>
      <c r="L50" s="196"/>
      <c r="M50" s="139">
        <f t="shared" si="0"/>
        <v>0.5272</v>
      </c>
    </row>
    <row r="51" spans="1:13" s="1" customFormat="1" x14ac:dyDescent="0.25">
      <c r="A51" s="119" t="s">
        <v>485</v>
      </c>
      <c r="B51" s="195" t="s">
        <v>270</v>
      </c>
      <c r="C51" s="196"/>
      <c r="D51" s="196"/>
      <c r="E51" s="196"/>
      <c r="F51" s="195"/>
      <c r="G51" s="196"/>
      <c r="H51" s="120">
        <v>18.25</v>
      </c>
      <c r="I51" s="121"/>
      <c r="J51" s="197">
        <v>0</v>
      </c>
      <c r="K51" s="196"/>
      <c r="L51" s="196"/>
      <c r="M51" s="139">
        <f t="shared" si="0"/>
        <v>0</v>
      </c>
    </row>
    <row r="52" spans="1:13" ht="21.75" customHeight="1" x14ac:dyDescent="0.25">
      <c r="A52" s="129" t="s">
        <v>213</v>
      </c>
      <c r="B52" s="198" t="s">
        <v>214</v>
      </c>
      <c r="C52" s="199"/>
      <c r="D52" s="199"/>
      <c r="E52" s="199"/>
      <c r="F52" s="198"/>
      <c r="G52" s="199"/>
      <c r="H52" s="130">
        <v>0</v>
      </c>
      <c r="I52" s="131"/>
      <c r="J52" s="200">
        <v>0</v>
      </c>
      <c r="K52" s="199"/>
      <c r="L52" s="199"/>
      <c r="M52" s="142">
        <v>0</v>
      </c>
    </row>
    <row r="53" spans="1:13" s="1" customFormat="1" x14ac:dyDescent="0.25">
      <c r="A53" s="119" t="s">
        <v>483</v>
      </c>
      <c r="B53" s="195" t="s">
        <v>268</v>
      </c>
      <c r="C53" s="196"/>
      <c r="D53" s="196"/>
      <c r="E53" s="196"/>
      <c r="F53" s="195"/>
      <c r="G53" s="196"/>
      <c r="H53" s="120">
        <v>0</v>
      </c>
      <c r="I53" s="121"/>
      <c r="J53" s="197">
        <v>0</v>
      </c>
      <c r="K53" s="196"/>
      <c r="L53" s="196"/>
      <c r="M53" s="139">
        <v>0</v>
      </c>
    </row>
    <row r="54" spans="1:13" ht="31.5" customHeight="1" x14ac:dyDescent="0.25">
      <c r="A54" s="126" t="s">
        <v>271</v>
      </c>
      <c r="B54" s="203" t="s">
        <v>486</v>
      </c>
      <c r="C54" s="204"/>
      <c r="D54" s="204"/>
      <c r="E54" s="204"/>
      <c r="F54" s="203"/>
      <c r="G54" s="204"/>
      <c r="H54" s="127">
        <v>311864.02</v>
      </c>
      <c r="I54" s="128"/>
      <c r="J54" s="205">
        <v>293302.18</v>
      </c>
      <c r="K54" s="204"/>
      <c r="L54" s="204"/>
      <c r="M54" s="141">
        <f t="shared" si="0"/>
        <v>0.94048098270521874</v>
      </c>
    </row>
    <row r="55" spans="1:13" s="1" customFormat="1" x14ac:dyDescent="0.25">
      <c r="A55" s="119" t="s">
        <v>487</v>
      </c>
      <c r="B55" s="195" t="s">
        <v>292</v>
      </c>
      <c r="C55" s="196"/>
      <c r="D55" s="196"/>
      <c r="E55" s="196"/>
      <c r="F55" s="195"/>
      <c r="G55" s="196"/>
      <c r="H55" s="120">
        <v>0</v>
      </c>
      <c r="I55" s="121"/>
      <c r="J55" s="197">
        <v>0</v>
      </c>
      <c r="K55" s="196"/>
      <c r="L55" s="196"/>
      <c r="M55" s="139">
        <v>0</v>
      </c>
    </row>
    <row r="56" spans="1:13" s="1" customFormat="1" x14ac:dyDescent="0.25">
      <c r="A56" s="119" t="s">
        <v>488</v>
      </c>
      <c r="B56" s="195" t="s">
        <v>274</v>
      </c>
      <c r="C56" s="196"/>
      <c r="D56" s="196"/>
      <c r="E56" s="196"/>
      <c r="F56" s="195"/>
      <c r="G56" s="196"/>
      <c r="H56" s="120">
        <v>107000</v>
      </c>
      <c r="I56" s="121"/>
      <c r="J56" s="197">
        <v>105708.4</v>
      </c>
      <c r="K56" s="196"/>
      <c r="L56" s="196"/>
      <c r="M56" s="139">
        <f t="shared" si="0"/>
        <v>0.98792897196261675</v>
      </c>
    </row>
    <row r="57" spans="1:13" s="1" customFormat="1" x14ac:dyDescent="0.25">
      <c r="A57" s="119" t="s">
        <v>537</v>
      </c>
      <c r="B57" s="195" t="s">
        <v>367</v>
      </c>
      <c r="C57" s="196"/>
      <c r="D57" s="196"/>
      <c r="E57" s="196"/>
      <c r="F57" s="195"/>
      <c r="G57" s="196"/>
      <c r="H57" s="120">
        <v>954.02</v>
      </c>
      <c r="I57" s="121"/>
      <c r="J57" s="197">
        <v>954.02</v>
      </c>
      <c r="K57" s="196"/>
      <c r="L57" s="196"/>
      <c r="M57" s="139">
        <f t="shared" si="0"/>
        <v>1</v>
      </c>
    </row>
    <row r="58" spans="1:13" ht="26.25" customHeight="1" x14ac:dyDescent="0.25">
      <c r="A58" s="129" t="s">
        <v>186</v>
      </c>
      <c r="B58" s="198" t="s">
        <v>562</v>
      </c>
      <c r="C58" s="199"/>
      <c r="D58" s="199"/>
      <c r="E58" s="199"/>
      <c r="F58" s="198"/>
      <c r="G58" s="199"/>
      <c r="H58" s="130">
        <v>0</v>
      </c>
      <c r="I58" s="131"/>
      <c r="J58" s="200">
        <v>0</v>
      </c>
      <c r="K58" s="199"/>
      <c r="L58" s="199"/>
      <c r="M58" s="142">
        <v>0</v>
      </c>
    </row>
    <row r="59" spans="1:13" s="1" customFormat="1" x14ac:dyDescent="0.25">
      <c r="A59" s="119" t="s">
        <v>489</v>
      </c>
      <c r="B59" s="195" t="s">
        <v>375</v>
      </c>
      <c r="C59" s="196"/>
      <c r="D59" s="196"/>
      <c r="E59" s="196"/>
      <c r="F59" s="195"/>
      <c r="G59" s="196"/>
      <c r="H59" s="120">
        <v>0</v>
      </c>
      <c r="I59" s="121"/>
      <c r="J59" s="197">
        <v>0</v>
      </c>
      <c r="K59" s="196"/>
      <c r="L59" s="196"/>
      <c r="M59" s="139">
        <v>0</v>
      </c>
    </row>
    <row r="60" spans="1:13" ht="24" customHeight="1" x14ac:dyDescent="0.25">
      <c r="A60" s="129" t="s">
        <v>190</v>
      </c>
      <c r="B60" s="198" t="s">
        <v>562</v>
      </c>
      <c r="C60" s="199"/>
      <c r="D60" s="199"/>
      <c r="E60" s="199"/>
      <c r="F60" s="198"/>
      <c r="G60" s="199"/>
      <c r="H60" s="130">
        <v>116850</v>
      </c>
      <c r="I60" s="131"/>
      <c r="J60" s="200">
        <v>114747.43</v>
      </c>
      <c r="K60" s="199"/>
      <c r="L60" s="199"/>
      <c r="M60" s="142">
        <f t="shared" si="0"/>
        <v>0.98200624732563113</v>
      </c>
    </row>
    <row r="61" spans="1:13" s="1" customFormat="1" x14ac:dyDescent="0.25">
      <c r="A61" s="119" t="s">
        <v>490</v>
      </c>
      <c r="B61" s="195" t="s">
        <v>276</v>
      </c>
      <c r="C61" s="196"/>
      <c r="D61" s="196"/>
      <c r="E61" s="196"/>
      <c r="F61" s="195"/>
      <c r="G61" s="196"/>
      <c r="H61" s="120">
        <v>1575.62</v>
      </c>
      <c r="I61" s="121"/>
      <c r="J61" s="197">
        <v>1575.62</v>
      </c>
      <c r="K61" s="196"/>
      <c r="L61" s="196"/>
      <c r="M61" s="139">
        <f t="shared" si="0"/>
        <v>1</v>
      </c>
    </row>
    <row r="62" spans="1:13" s="1" customFormat="1" x14ac:dyDescent="0.25">
      <c r="A62" s="119" t="s">
        <v>491</v>
      </c>
      <c r="B62" s="195" t="s">
        <v>340</v>
      </c>
      <c r="C62" s="196"/>
      <c r="D62" s="196"/>
      <c r="E62" s="196"/>
      <c r="F62" s="195"/>
      <c r="G62" s="196"/>
      <c r="H62" s="120">
        <v>160</v>
      </c>
      <c r="I62" s="121"/>
      <c r="J62" s="197">
        <v>160</v>
      </c>
      <c r="K62" s="196"/>
      <c r="L62" s="196"/>
      <c r="M62" s="139">
        <f t="shared" si="0"/>
        <v>1</v>
      </c>
    </row>
    <row r="63" spans="1:13" s="1" customFormat="1" x14ac:dyDescent="0.25">
      <c r="A63" s="119" t="s">
        <v>492</v>
      </c>
      <c r="B63" s="195" t="s">
        <v>278</v>
      </c>
      <c r="C63" s="196"/>
      <c r="D63" s="196"/>
      <c r="E63" s="196"/>
      <c r="F63" s="195"/>
      <c r="G63" s="196"/>
      <c r="H63" s="120">
        <v>2510.85</v>
      </c>
      <c r="I63" s="121"/>
      <c r="J63" s="197">
        <v>2510.85</v>
      </c>
      <c r="K63" s="196"/>
      <c r="L63" s="196"/>
      <c r="M63" s="139">
        <f t="shared" si="0"/>
        <v>1</v>
      </c>
    </row>
    <row r="64" spans="1:13" s="1" customFormat="1" x14ac:dyDescent="0.25">
      <c r="A64" s="119" t="s">
        <v>493</v>
      </c>
      <c r="B64" s="195" t="s">
        <v>280</v>
      </c>
      <c r="C64" s="196"/>
      <c r="D64" s="196"/>
      <c r="E64" s="196"/>
      <c r="F64" s="195"/>
      <c r="G64" s="196"/>
      <c r="H64" s="120">
        <v>1123.6600000000001</v>
      </c>
      <c r="I64" s="121"/>
      <c r="J64" s="197">
        <v>1123.6600000000001</v>
      </c>
      <c r="K64" s="196"/>
      <c r="L64" s="196"/>
      <c r="M64" s="139">
        <f t="shared" si="0"/>
        <v>1</v>
      </c>
    </row>
    <row r="65" spans="1:13" s="1" customFormat="1" x14ac:dyDescent="0.25">
      <c r="A65" s="119" t="s">
        <v>494</v>
      </c>
      <c r="B65" s="195" t="s">
        <v>342</v>
      </c>
      <c r="C65" s="196"/>
      <c r="D65" s="196"/>
      <c r="E65" s="196"/>
      <c r="F65" s="195"/>
      <c r="G65" s="196"/>
      <c r="H65" s="120">
        <v>125.4</v>
      </c>
      <c r="I65" s="121"/>
      <c r="J65" s="197">
        <v>125.4</v>
      </c>
      <c r="K65" s="196"/>
      <c r="L65" s="196"/>
      <c r="M65" s="139">
        <f t="shared" si="0"/>
        <v>1</v>
      </c>
    </row>
    <row r="66" spans="1:13" s="1" customFormat="1" x14ac:dyDescent="0.25">
      <c r="A66" s="119" t="s">
        <v>495</v>
      </c>
      <c r="B66" s="195" t="s">
        <v>282</v>
      </c>
      <c r="C66" s="196"/>
      <c r="D66" s="196"/>
      <c r="E66" s="196"/>
      <c r="F66" s="195"/>
      <c r="G66" s="196"/>
      <c r="H66" s="120">
        <v>682.26</v>
      </c>
      <c r="I66" s="121"/>
      <c r="J66" s="197">
        <v>682.26</v>
      </c>
      <c r="K66" s="196"/>
      <c r="L66" s="196"/>
      <c r="M66" s="139">
        <f t="shared" si="0"/>
        <v>1</v>
      </c>
    </row>
    <row r="67" spans="1:13" s="1" customFormat="1" x14ac:dyDescent="0.25">
      <c r="A67" s="119" t="s">
        <v>496</v>
      </c>
      <c r="B67" s="195" t="s">
        <v>344</v>
      </c>
      <c r="C67" s="196"/>
      <c r="D67" s="196"/>
      <c r="E67" s="196"/>
      <c r="F67" s="195"/>
      <c r="G67" s="196"/>
      <c r="H67" s="120">
        <v>0</v>
      </c>
      <c r="I67" s="121"/>
      <c r="J67" s="197">
        <v>0</v>
      </c>
      <c r="K67" s="196"/>
      <c r="L67" s="196"/>
      <c r="M67" s="139">
        <v>0</v>
      </c>
    </row>
    <row r="68" spans="1:13" s="1" customFormat="1" x14ac:dyDescent="0.25">
      <c r="A68" s="119" t="s">
        <v>497</v>
      </c>
      <c r="B68" s="195" t="s">
        <v>284</v>
      </c>
      <c r="C68" s="196"/>
      <c r="D68" s="196"/>
      <c r="E68" s="196"/>
      <c r="F68" s="195"/>
      <c r="G68" s="196"/>
      <c r="H68" s="120">
        <v>1994.48</v>
      </c>
      <c r="I68" s="121"/>
      <c r="J68" s="197">
        <v>1994.48</v>
      </c>
      <c r="K68" s="196"/>
      <c r="L68" s="196"/>
      <c r="M68" s="139">
        <f t="shared" si="0"/>
        <v>1</v>
      </c>
    </row>
    <row r="69" spans="1:13" s="1" customFormat="1" x14ac:dyDescent="0.25">
      <c r="A69" s="119" t="s">
        <v>498</v>
      </c>
      <c r="B69" s="195" t="s">
        <v>286</v>
      </c>
      <c r="C69" s="196"/>
      <c r="D69" s="196"/>
      <c r="E69" s="196"/>
      <c r="F69" s="195"/>
      <c r="G69" s="196"/>
      <c r="H69" s="120">
        <v>1852.8</v>
      </c>
      <c r="I69" s="121"/>
      <c r="J69" s="197">
        <v>1852.8</v>
      </c>
      <c r="K69" s="196"/>
      <c r="L69" s="196"/>
      <c r="M69" s="139">
        <f t="shared" si="0"/>
        <v>1</v>
      </c>
    </row>
    <row r="70" spans="1:13" s="1" customFormat="1" x14ac:dyDescent="0.25">
      <c r="A70" s="119" t="s">
        <v>499</v>
      </c>
      <c r="B70" s="195" t="s">
        <v>288</v>
      </c>
      <c r="C70" s="196"/>
      <c r="D70" s="196"/>
      <c r="E70" s="196"/>
      <c r="F70" s="195"/>
      <c r="G70" s="196"/>
      <c r="H70" s="120">
        <v>794.46</v>
      </c>
      <c r="I70" s="121"/>
      <c r="J70" s="197">
        <v>794.46</v>
      </c>
      <c r="K70" s="196"/>
      <c r="L70" s="196"/>
      <c r="M70" s="139">
        <f t="shared" ref="M70:M133" si="1">J70/H70</f>
        <v>1</v>
      </c>
    </row>
    <row r="71" spans="1:13" s="1" customFormat="1" x14ac:dyDescent="0.25">
      <c r="A71" s="119" t="s">
        <v>500</v>
      </c>
      <c r="B71" s="195" t="s">
        <v>290</v>
      </c>
      <c r="C71" s="196"/>
      <c r="D71" s="196"/>
      <c r="E71" s="196"/>
      <c r="F71" s="195"/>
      <c r="G71" s="196"/>
      <c r="H71" s="120">
        <v>2721.14</v>
      </c>
      <c r="I71" s="121"/>
      <c r="J71" s="197">
        <v>2721.14</v>
      </c>
      <c r="K71" s="196"/>
      <c r="L71" s="196"/>
      <c r="M71" s="139">
        <f t="shared" si="1"/>
        <v>1</v>
      </c>
    </row>
    <row r="72" spans="1:13" s="1" customFormat="1" x14ac:dyDescent="0.25">
      <c r="A72" s="119" t="s">
        <v>487</v>
      </c>
      <c r="B72" s="195" t="s">
        <v>292</v>
      </c>
      <c r="C72" s="196"/>
      <c r="D72" s="196"/>
      <c r="E72" s="196"/>
      <c r="F72" s="195"/>
      <c r="G72" s="196"/>
      <c r="H72" s="120">
        <v>3246.87</v>
      </c>
      <c r="I72" s="121"/>
      <c r="J72" s="197">
        <v>3246.87</v>
      </c>
      <c r="K72" s="196"/>
      <c r="L72" s="196"/>
      <c r="M72" s="139">
        <f t="shared" si="1"/>
        <v>1</v>
      </c>
    </row>
    <row r="73" spans="1:13" s="1" customFormat="1" x14ac:dyDescent="0.25">
      <c r="A73" s="119" t="s">
        <v>501</v>
      </c>
      <c r="B73" s="195" t="s">
        <v>294</v>
      </c>
      <c r="C73" s="196"/>
      <c r="D73" s="196"/>
      <c r="E73" s="196"/>
      <c r="F73" s="195"/>
      <c r="G73" s="196"/>
      <c r="H73" s="120">
        <v>1300</v>
      </c>
      <c r="I73" s="121"/>
      <c r="J73" s="197">
        <v>1175.76</v>
      </c>
      <c r="K73" s="196"/>
      <c r="L73" s="196"/>
      <c r="M73" s="139">
        <f t="shared" si="1"/>
        <v>0.90443076923076926</v>
      </c>
    </row>
    <row r="74" spans="1:13" s="1" customFormat="1" x14ac:dyDescent="0.25">
      <c r="A74" s="119" t="s">
        <v>502</v>
      </c>
      <c r="B74" s="195" t="s">
        <v>296</v>
      </c>
      <c r="C74" s="196"/>
      <c r="D74" s="196"/>
      <c r="E74" s="196"/>
      <c r="F74" s="195"/>
      <c r="G74" s="196"/>
      <c r="H74" s="120">
        <v>218.81</v>
      </c>
      <c r="I74" s="121"/>
      <c r="J74" s="197">
        <v>218.81</v>
      </c>
      <c r="K74" s="196"/>
      <c r="L74" s="196"/>
      <c r="M74" s="139">
        <f t="shared" si="1"/>
        <v>1</v>
      </c>
    </row>
    <row r="75" spans="1:13" s="1" customFormat="1" x14ac:dyDescent="0.25">
      <c r="A75" s="119" t="s">
        <v>503</v>
      </c>
      <c r="B75" s="195" t="s">
        <v>298</v>
      </c>
      <c r="C75" s="196"/>
      <c r="D75" s="196"/>
      <c r="E75" s="196"/>
      <c r="F75" s="195"/>
      <c r="G75" s="196"/>
      <c r="H75" s="120">
        <v>11900</v>
      </c>
      <c r="I75" s="121"/>
      <c r="J75" s="197">
        <v>9923.23</v>
      </c>
      <c r="K75" s="196"/>
      <c r="L75" s="196"/>
      <c r="M75" s="139">
        <f t="shared" si="1"/>
        <v>0.83388487394957977</v>
      </c>
    </row>
    <row r="76" spans="1:13" s="1" customFormat="1" x14ac:dyDescent="0.25">
      <c r="A76" s="119" t="s">
        <v>504</v>
      </c>
      <c r="B76" s="195" t="s">
        <v>300</v>
      </c>
      <c r="C76" s="196"/>
      <c r="D76" s="196"/>
      <c r="E76" s="196"/>
      <c r="F76" s="195"/>
      <c r="G76" s="196"/>
      <c r="H76" s="120">
        <v>23800</v>
      </c>
      <c r="I76" s="121"/>
      <c r="J76" s="197">
        <v>24604.87</v>
      </c>
      <c r="K76" s="196"/>
      <c r="L76" s="196"/>
      <c r="M76" s="139">
        <f t="shared" si="1"/>
        <v>1.0338180672268906</v>
      </c>
    </row>
    <row r="77" spans="1:13" s="1" customFormat="1" x14ac:dyDescent="0.25">
      <c r="A77" s="119" t="s">
        <v>505</v>
      </c>
      <c r="B77" s="195" t="s">
        <v>346</v>
      </c>
      <c r="C77" s="196"/>
      <c r="D77" s="196"/>
      <c r="E77" s="196"/>
      <c r="F77" s="195"/>
      <c r="G77" s="196"/>
      <c r="H77" s="120">
        <v>1493.52</v>
      </c>
      <c r="I77" s="121"/>
      <c r="J77" s="197">
        <v>1493.52</v>
      </c>
      <c r="K77" s="196"/>
      <c r="L77" s="196"/>
      <c r="M77" s="139">
        <f t="shared" si="1"/>
        <v>1</v>
      </c>
    </row>
    <row r="78" spans="1:13" s="1" customFormat="1" x14ac:dyDescent="0.25">
      <c r="A78" s="119" t="s">
        <v>506</v>
      </c>
      <c r="B78" s="195" t="s">
        <v>99</v>
      </c>
      <c r="C78" s="196"/>
      <c r="D78" s="196"/>
      <c r="E78" s="196"/>
      <c r="F78" s="195"/>
      <c r="G78" s="196"/>
      <c r="H78" s="120">
        <v>1036.8599999999999</v>
      </c>
      <c r="I78" s="121"/>
      <c r="J78" s="197">
        <v>1036.8599999999999</v>
      </c>
      <c r="K78" s="196"/>
      <c r="L78" s="196"/>
      <c r="M78" s="139">
        <f t="shared" si="1"/>
        <v>1</v>
      </c>
    </row>
    <row r="79" spans="1:13" s="1" customFormat="1" x14ac:dyDescent="0.25">
      <c r="A79" s="119" t="s">
        <v>507</v>
      </c>
      <c r="B79" s="195" t="s">
        <v>302</v>
      </c>
      <c r="C79" s="196"/>
      <c r="D79" s="196"/>
      <c r="E79" s="196"/>
      <c r="F79" s="195"/>
      <c r="G79" s="196"/>
      <c r="H79" s="120">
        <v>1988.46</v>
      </c>
      <c r="I79" s="121"/>
      <c r="J79" s="197">
        <v>1995.16</v>
      </c>
      <c r="K79" s="196"/>
      <c r="L79" s="196"/>
      <c r="M79" s="139">
        <f t="shared" si="1"/>
        <v>1.0033694416784849</v>
      </c>
    </row>
    <row r="80" spans="1:13" s="1" customFormat="1" x14ac:dyDescent="0.25">
      <c r="A80" s="119" t="s">
        <v>508</v>
      </c>
      <c r="B80" s="195" t="s">
        <v>304</v>
      </c>
      <c r="C80" s="196"/>
      <c r="D80" s="196"/>
      <c r="E80" s="196"/>
      <c r="F80" s="195"/>
      <c r="G80" s="196"/>
      <c r="H80" s="120">
        <v>623.05999999999995</v>
      </c>
      <c r="I80" s="121"/>
      <c r="J80" s="197">
        <v>600.97</v>
      </c>
      <c r="K80" s="196"/>
      <c r="L80" s="196"/>
      <c r="M80" s="139">
        <f t="shared" si="1"/>
        <v>0.96454595063075799</v>
      </c>
    </row>
    <row r="81" spans="1:13" s="1" customFormat="1" x14ac:dyDescent="0.25">
      <c r="A81" s="119" t="s">
        <v>509</v>
      </c>
      <c r="B81" s="195" t="s">
        <v>306</v>
      </c>
      <c r="C81" s="196"/>
      <c r="D81" s="196"/>
      <c r="E81" s="196"/>
      <c r="F81" s="195"/>
      <c r="G81" s="196"/>
      <c r="H81" s="120">
        <v>32973.660000000003</v>
      </c>
      <c r="I81" s="121"/>
      <c r="J81" s="197">
        <v>32973.660000000003</v>
      </c>
      <c r="K81" s="196"/>
      <c r="L81" s="196"/>
      <c r="M81" s="139">
        <f t="shared" si="1"/>
        <v>1</v>
      </c>
    </row>
    <row r="82" spans="1:13" s="1" customFormat="1" x14ac:dyDescent="0.25">
      <c r="A82" s="119" t="s">
        <v>510</v>
      </c>
      <c r="B82" s="195" t="s">
        <v>308</v>
      </c>
      <c r="C82" s="196"/>
      <c r="D82" s="196"/>
      <c r="E82" s="196"/>
      <c r="F82" s="195"/>
      <c r="G82" s="196"/>
      <c r="H82" s="120">
        <v>0</v>
      </c>
      <c r="I82" s="121"/>
      <c r="J82" s="197">
        <v>0</v>
      </c>
      <c r="K82" s="196"/>
      <c r="L82" s="196"/>
      <c r="M82" s="139">
        <v>0</v>
      </c>
    </row>
    <row r="83" spans="1:13" s="1" customFormat="1" x14ac:dyDescent="0.25">
      <c r="A83" s="119" t="s">
        <v>511</v>
      </c>
      <c r="B83" s="195" t="s">
        <v>310</v>
      </c>
      <c r="C83" s="196"/>
      <c r="D83" s="196"/>
      <c r="E83" s="196"/>
      <c r="F83" s="195"/>
      <c r="G83" s="196"/>
      <c r="H83" s="120">
        <v>0</v>
      </c>
      <c r="I83" s="121"/>
      <c r="J83" s="197">
        <v>0</v>
      </c>
      <c r="K83" s="196"/>
      <c r="L83" s="196"/>
      <c r="M83" s="139">
        <v>0</v>
      </c>
    </row>
    <row r="84" spans="1:13" s="1" customFormat="1" x14ac:dyDescent="0.25">
      <c r="A84" s="119" t="s">
        <v>512</v>
      </c>
      <c r="B84" s="195" t="s">
        <v>349</v>
      </c>
      <c r="C84" s="196"/>
      <c r="D84" s="196"/>
      <c r="E84" s="196"/>
      <c r="F84" s="195"/>
      <c r="G84" s="196"/>
      <c r="H84" s="120">
        <v>0</v>
      </c>
      <c r="I84" s="121"/>
      <c r="J84" s="197">
        <v>0</v>
      </c>
      <c r="K84" s="196"/>
      <c r="L84" s="196"/>
      <c r="M84" s="139">
        <v>0</v>
      </c>
    </row>
    <row r="85" spans="1:13" s="1" customFormat="1" x14ac:dyDescent="0.25">
      <c r="A85" s="119" t="s">
        <v>513</v>
      </c>
      <c r="B85" s="195" t="s">
        <v>312</v>
      </c>
      <c r="C85" s="196"/>
      <c r="D85" s="196"/>
      <c r="E85" s="196"/>
      <c r="F85" s="195"/>
      <c r="G85" s="196"/>
      <c r="H85" s="120">
        <v>2469.7600000000002</v>
      </c>
      <c r="I85" s="121"/>
      <c r="J85" s="197">
        <v>2256.98</v>
      </c>
      <c r="K85" s="196"/>
      <c r="L85" s="196"/>
      <c r="M85" s="139">
        <f t="shared" si="1"/>
        <v>0.91384587976159615</v>
      </c>
    </row>
    <row r="86" spans="1:13" s="1" customFormat="1" x14ac:dyDescent="0.25">
      <c r="A86" s="119" t="s">
        <v>514</v>
      </c>
      <c r="B86" s="195" t="s">
        <v>314</v>
      </c>
      <c r="C86" s="196"/>
      <c r="D86" s="196"/>
      <c r="E86" s="196"/>
      <c r="F86" s="195"/>
      <c r="G86" s="196"/>
      <c r="H86" s="120">
        <v>4681.93</v>
      </c>
      <c r="I86" s="121"/>
      <c r="J86" s="197">
        <v>4492.95</v>
      </c>
      <c r="K86" s="196"/>
      <c r="L86" s="196"/>
      <c r="M86" s="139">
        <f t="shared" si="1"/>
        <v>0.95963630383196663</v>
      </c>
    </row>
    <row r="87" spans="1:13" s="1" customFormat="1" x14ac:dyDescent="0.25">
      <c r="A87" s="119" t="s">
        <v>515</v>
      </c>
      <c r="B87" s="195" t="s">
        <v>316</v>
      </c>
      <c r="C87" s="196"/>
      <c r="D87" s="196"/>
      <c r="E87" s="196"/>
      <c r="F87" s="195"/>
      <c r="G87" s="196"/>
      <c r="H87" s="120">
        <v>175</v>
      </c>
      <c r="I87" s="121"/>
      <c r="J87" s="197">
        <v>175</v>
      </c>
      <c r="K87" s="196"/>
      <c r="L87" s="196"/>
      <c r="M87" s="139">
        <f t="shared" si="1"/>
        <v>1</v>
      </c>
    </row>
    <row r="88" spans="1:13" s="1" customFormat="1" x14ac:dyDescent="0.25">
      <c r="A88" s="119" t="s">
        <v>516</v>
      </c>
      <c r="B88" s="195" t="s">
        <v>318</v>
      </c>
      <c r="C88" s="196"/>
      <c r="D88" s="196"/>
      <c r="E88" s="196"/>
      <c r="F88" s="195"/>
      <c r="G88" s="196"/>
      <c r="H88" s="120">
        <v>550.13</v>
      </c>
      <c r="I88" s="121"/>
      <c r="J88" s="197">
        <v>550.13</v>
      </c>
      <c r="K88" s="196"/>
      <c r="L88" s="196"/>
      <c r="M88" s="139">
        <f t="shared" si="1"/>
        <v>1</v>
      </c>
    </row>
    <row r="89" spans="1:13" s="1" customFormat="1" x14ac:dyDescent="0.25">
      <c r="A89" s="119" t="s">
        <v>517</v>
      </c>
      <c r="B89" s="195" t="s">
        <v>320</v>
      </c>
      <c r="C89" s="196"/>
      <c r="D89" s="196"/>
      <c r="E89" s="196"/>
      <c r="F89" s="195"/>
      <c r="G89" s="196"/>
      <c r="H89" s="120">
        <v>4226.3</v>
      </c>
      <c r="I89" s="121"/>
      <c r="J89" s="197">
        <v>4226.3</v>
      </c>
      <c r="K89" s="196"/>
      <c r="L89" s="196"/>
      <c r="M89" s="139">
        <f t="shared" si="1"/>
        <v>1</v>
      </c>
    </row>
    <row r="90" spans="1:13" s="1" customFormat="1" x14ac:dyDescent="0.25">
      <c r="A90" s="119" t="s">
        <v>518</v>
      </c>
      <c r="B90" s="195" t="s">
        <v>322</v>
      </c>
      <c r="C90" s="196"/>
      <c r="D90" s="196"/>
      <c r="E90" s="196"/>
      <c r="F90" s="195"/>
      <c r="G90" s="196"/>
      <c r="H90" s="120">
        <v>2763.8</v>
      </c>
      <c r="I90" s="121"/>
      <c r="J90" s="197">
        <v>2763.8</v>
      </c>
      <c r="K90" s="196"/>
      <c r="L90" s="196"/>
      <c r="M90" s="139">
        <f t="shared" si="1"/>
        <v>1</v>
      </c>
    </row>
    <row r="91" spans="1:13" s="1" customFormat="1" x14ac:dyDescent="0.25">
      <c r="A91" s="119" t="s">
        <v>519</v>
      </c>
      <c r="B91" s="195" t="s">
        <v>373</v>
      </c>
      <c r="C91" s="196"/>
      <c r="D91" s="196"/>
      <c r="E91" s="196"/>
      <c r="F91" s="195"/>
      <c r="G91" s="196"/>
      <c r="H91" s="120">
        <v>355</v>
      </c>
      <c r="I91" s="121"/>
      <c r="J91" s="197">
        <v>355</v>
      </c>
      <c r="K91" s="196"/>
      <c r="L91" s="196"/>
      <c r="M91" s="139">
        <f t="shared" si="1"/>
        <v>1</v>
      </c>
    </row>
    <row r="92" spans="1:13" s="1" customFormat="1" x14ac:dyDescent="0.25">
      <c r="A92" s="119" t="s">
        <v>474</v>
      </c>
      <c r="B92" s="195" t="s">
        <v>239</v>
      </c>
      <c r="C92" s="196"/>
      <c r="D92" s="196"/>
      <c r="E92" s="196"/>
      <c r="F92" s="195"/>
      <c r="G92" s="196"/>
      <c r="H92" s="120">
        <v>1498.43</v>
      </c>
      <c r="I92" s="121"/>
      <c r="J92" s="197">
        <v>1498.43</v>
      </c>
      <c r="K92" s="196"/>
      <c r="L92" s="196"/>
      <c r="M92" s="139">
        <f t="shared" si="1"/>
        <v>1</v>
      </c>
    </row>
    <row r="93" spans="1:13" s="1" customFormat="1" x14ac:dyDescent="0.25">
      <c r="A93" s="119" t="s">
        <v>475</v>
      </c>
      <c r="B93" s="195" t="s">
        <v>249</v>
      </c>
      <c r="C93" s="196"/>
      <c r="D93" s="196"/>
      <c r="E93" s="196"/>
      <c r="F93" s="195"/>
      <c r="G93" s="196"/>
      <c r="H93" s="120">
        <v>0</v>
      </c>
      <c r="I93" s="121"/>
      <c r="J93" s="197">
        <v>0</v>
      </c>
      <c r="K93" s="196"/>
      <c r="L93" s="196"/>
      <c r="M93" s="139">
        <v>0</v>
      </c>
    </row>
    <row r="94" spans="1:13" s="1" customFormat="1" x14ac:dyDescent="0.25">
      <c r="A94" s="119" t="s">
        <v>520</v>
      </c>
      <c r="B94" s="195" t="s">
        <v>324</v>
      </c>
      <c r="C94" s="196"/>
      <c r="D94" s="196"/>
      <c r="E94" s="196"/>
      <c r="F94" s="195"/>
      <c r="G94" s="196"/>
      <c r="H94" s="120">
        <v>1400.92</v>
      </c>
      <c r="I94" s="121"/>
      <c r="J94" s="197">
        <v>1406.26</v>
      </c>
      <c r="K94" s="196"/>
      <c r="L94" s="196"/>
      <c r="M94" s="139">
        <f t="shared" si="1"/>
        <v>1.0038117808297404</v>
      </c>
    </row>
    <row r="95" spans="1:13" s="1" customFormat="1" x14ac:dyDescent="0.25">
      <c r="A95" s="119" t="s">
        <v>521</v>
      </c>
      <c r="B95" s="195" t="s">
        <v>326</v>
      </c>
      <c r="C95" s="196"/>
      <c r="D95" s="196"/>
      <c r="E95" s="196"/>
      <c r="F95" s="195"/>
      <c r="G95" s="196"/>
      <c r="H95" s="120">
        <v>2030.45</v>
      </c>
      <c r="I95" s="121"/>
      <c r="J95" s="197">
        <v>2033.28</v>
      </c>
      <c r="K95" s="196"/>
      <c r="L95" s="196"/>
      <c r="M95" s="139">
        <f t="shared" si="1"/>
        <v>1.0013937797040064</v>
      </c>
    </row>
    <row r="96" spans="1:13" s="1" customFormat="1" x14ac:dyDescent="0.25">
      <c r="A96" s="119" t="s">
        <v>522</v>
      </c>
      <c r="B96" s="195" t="s">
        <v>328</v>
      </c>
      <c r="C96" s="196"/>
      <c r="D96" s="196"/>
      <c r="E96" s="196"/>
      <c r="F96" s="195"/>
      <c r="G96" s="196"/>
      <c r="H96" s="120">
        <v>50</v>
      </c>
      <c r="I96" s="121"/>
      <c r="J96" s="197">
        <v>0</v>
      </c>
      <c r="K96" s="196"/>
      <c r="L96" s="196"/>
      <c r="M96" s="139">
        <f t="shared" si="1"/>
        <v>0</v>
      </c>
    </row>
    <row r="97" spans="1:13" s="1" customFormat="1" x14ac:dyDescent="0.25">
      <c r="A97" s="119" t="s">
        <v>523</v>
      </c>
      <c r="B97" s="195" t="s">
        <v>351</v>
      </c>
      <c r="C97" s="196"/>
      <c r="D97" s="196"/>
      <c r="E97" s="196"/>
      <c r="F97" s="195"/>
      <c r="G97" s="196"/>
      <c r="H97" s="120">
        <v>0</v>
      </c>
      <c r="I97" s="121"/>
      <c r="J97" s="197">
        <v>0</v>
      </c>
      <c r="K97" s="196"/>
      <c r="L97" s="196"/>
      <c r="M97" s="139">
        <v>0</v>
      </c>
    </row>
    <row r="98" spans="1:13" s="1" customFormat="1" x14ac:dyDescent="0.25">
      <c r="A98" s="119" t="s">
        <v>524</v>
      </c>
      <c r="B98" s="195" t="s">
        <v>353</v>
      </c>
      <c r="C98" s="196"/>
      <c r="D98" s="196"/>
      <c r="E98" s="196"/>
      <c r="F98" s="195"/>
      <c r="G98" s="196"/>
      <c r="H98" s="120">
        <v>277.91000000000003</v>
      </c>
      <c r="I98" s="121"/>
      <c r="J98" s="197">
        <v>277.91000000000003</v>
      </c>
      <c r="K98" s="196"/>
      <c r="L98" s="196"/>
      <c r="M98" s="139">
        <f t="shared" si="1"/>
        <v>1</v>
      </c>
    </row>
    <row r="99" spans="1:13" s="1" customFormat="1" x14ac:dyDescent="0.25">
      <c r="A99" s="119" t="s">
        <v>525</v>
      </c>
      <c r="B99" s="195" t="s">
        <v>355</v>
      </c>
      <c r="C99" s="196"/>
      <c r="D99" s="196"/>
      <c r="E99" s="196"/>
      <c r="F99" s="195"/>
      <c r="G99" s="196"/>
      <c r="H99" s="120">
        <v>0</v>
      </c>
      <c r="I99" s="121"/>
      <c r="J99" s="197">
        <v>0</v>
      </c>
      <c r="K99" s="196"/>
      <c r="L99" s="196"/>
      <c r="M99" s="139">
        <v>0</v>
      </c>
    </row>
    <row r="100" spans="1:13" s="1" customFormat="1" x14ac:dyDescent="0.25">
      <c r="A100" s="119" t="s">
        <v>526</v>
      </c>
      <c r="B100" s="195" t="s">
        <v>330</v>
      </c>
      <c r="C100" s="196"/>
      <c r="D100" s="196"/>
      <c r="E100" s="196"/>
      <c r="F100" s="195"/>
      <c r="G100" s="196"/>
      <c r="H100" s="120">
        <v>552.5</v>
      </c>
      <c r="I100" s="121"/>
      <c r="J100" s="197">
        <v>552.5</v>
      </c>
      <c r="K100" s="196"/>
      <c r="L100" s="196"/>
      <c r="M100" s="139">
        <f t="shared" si="1"/>
        <v>1</v>
      </c>
    </row>
    <row r="101" spans="1:13" s="1" customFormat="1" x14ac:dyDescent="0.25">
      <c r="A101" s="119" t="s">
        <v>527</v>
      </c>
      <c r="B101" s="195" t="s">
        <v>332</v>
      </c>
      <c r="C101" s="196"/>
      <c r="D101" s="196"/>
      <c r="E101" s="196"/>
      <c r="F101" s="195"/>
      <c r="G101" s="196"/>
      <c r="H101" s="120">
        <v>90</v>
      </c>
      <c r="I101" s="121"/>
      <c r="J101" s="197">
        <v>0</v>
      </c>
      <c r="K101" s="196"/>
      <c r="L101" s="196"/>
      <c r="M101" s="139">
        <f t="shared" si="1"/>
        <v>0</v>
      </c>
    </row>
    <row r="102" spans="1:13" s="1" customFormat="1" x14ac:dyDescent="0.25">
      <c r="A102" s="119" t="s">
        <v>528</v>
      </c>
      <c r="B102" s="195" t="s">
        <v>357</v>
      </c>
      <c r="C102" s="196"/>
      <c r="D102" s="196"/>
      <c r="E102" s="196"/>
      <c r="F102" s="195"/>
      <c r="G102" s="196"/>
      <c r="H102" s="120">
        <v>0</v>
      </c>
      <c r="I102" s="121"/>
      <c r="J102" s="197">
        <v>0</v>
      </c>
      <c r="K102" s="196"/>
      <c r="L102" s="196"/>
      <c r="M102" s="139">
        <v>0</v>
      </c>
    </row>
    <row r="103" spans="1:13" s="1" customFormat="1" x14ac:dyDescent="0.25">
      <c r="A103" s="119" t="s">
        <v>529</v>
      </c>
      <c r="B103" s="195" t="s">
        <v>359</v>
      </c>
      <c r="C103" s="196"/>
      <c r="D103" s="196"/>
      <c r="E103" s="196"/>
      <c r="F103" s="195"/>
      <c r="G103" s="196"/>
      <c r="H103" s="120">
        <v>300</v>
      </c>
      <c r="I103" s="121"/>
      <c r="J103" s="197">
        <v>0</v>
      </c>
      <c r="K103" s="196"/>
      <c r="L103" s="196"/>
      <c r="M103" s="139">
        <f t="shared" si="1"/>
        <v>0</v>
      </c>
    </row>
    <row r="104" spans="1:13" s="1" customFormat="1" x14ac:dyDescent="0.25">
      <c r="A104" s="119" t="s">
        <v>530</v>
      </c>
      <c r="B104" s="195" t="s">
        <v>150</v>
      </c>
      <c r="C104" s="196"/>
      <c r="D104" s="196"/>
      <c r="E104" s="196"/>
      <c r="F104" s="195"/>
      <c r="G104" s="196"/>
      <c r="H104" s="120">
        <v>1407.28</v>
      </c>
      <c r="I104" s="121"/>
      <c r="J104" s="197">
        <v>1407.28</v>
      </c>
      <c r="K104" s="196"/>
      <c r="L104" s="196"/>
      <c r="M104" s="139">
        <f t="shared" si="1"/>
        <v>1</v>
      </c>
    </row>
    <row r="105" spans="1:13" s="1" customFormat="1" x14ac:dyDescent="0.25">
      <c r="A105" s="119" t="s">
        <v>531</v>
      </c>
      <c r="B105" s="195" t="s">
        <v>335</v>
      </c>
      <c r="C105" s="196"/>
      <c r="D105" s="196"/>
      <c r="E105" s="196"/>
      <c r="F105" s="195"/>
      <c r="G105" s="196"/>
      <c r="H105" s="120">
        <v>70</v>
      </c>
      <c r="I105" s="121"/>
      <c r="J105" s="197">
        <v>70</v>
      </c>
      <c r="K105" s="196"/>
      <c r="L105" s="196"/>
      <c r="M105" s="139">
        <f t="shared" si="1"/>
        <v>1</v>
      </c>
    </row>
    <row r="106" spans="1:13" s="1" customFormat="1" x14ac:dyDescent="0.25">
      <c r="A106" s="119" t="s">
        <v>476</v>
      </c>
      <c r="B106" s="195" t="s">
        <v>251</v>
      </c>
      <c r="C106" s="196"/>
      <c r="D106" s="196"/>
      <c r="E106" s="196"/>
      <c r="F106" s="195"/>
      <c r="G106" s="196"/>
      <c r="H106" s="120">
        <v>0</v>
      </c>
      <c r="I106" s="121"/>
      <c r="J106" s="197">
        <v>0</v>
      </c>
      <c r="K106" s="196"/>
      <c r="L106" s="196"/>
      <c r="M106" s="139">
        <v>0</v>
      </c>
    </row>
    <row r="107" spans="1:13" s="1" customFormat="1" x14ac:dyDescent="0.25">
      <c r="A107" s="119" t="s">
        <v>532</v>
      </c>
      <c r="B107" s="195" t="s">
        <v>361</v>
      </c>
      <c r="C107" s="196"/>
      <c r="D107" s="196"/>
      <c r="E107" s="196"/>
      <c r="F107" s="195"/>
      <c r="G107" s="196"/>
      <c r="H107" s="120">
        <v>0</v>
      </c>
      <c r="I107" s="121"/>
      <c r="J107" s="197">
        <v>0</v>
      </c>
      <c r="K107" s="196"/>
      <c r="L107" s="196"/>
      <c r="M107" s="139">
        <v>0</v>
      </c>
    </row>
    <row r="108" spans="1:13" s="1" customFormat="1" x14ac:dyDescent="0.25">
      <c r="A108" s="119" t="s">
        <v>533</v>
      </c>
      <c r="B108" s="195" t="s">
        <v>363</v>
      </c>
      <c r="C108" s="196"/>
      <c r="D108" s="196"/>
      <c r="E108" s="196"/>
      <c r="F108" s="195"/>
      <c r="G108" s="196"/>
      <c r="H108" s="120">
        <v>301.88</v>
      </c>
      <c r="I108" s="121"/>
      <c r="J108" s="197">
        <v>301.88</v>
      </c>
      <c r="K108" s="196"/>
      <c r="L108" s="196"/>
      <c r="M108" s="139">
        <f t="shared" si="1"/>
        <v>1</v>
      </c>
    </row>
    <row r="109" spans="1:13" s="1" customFormat="1" x14ac:dyDescent="0.25">
      <c r="A109" s="119" t="s">
        <v>534</v>
      </c>
      <c r="B109" s="195" t="s">
        <v>365</v>
      </c>
      <c r="C109" s="196"/>
      <c r="D109" s="196"/>
      <c r="E109" s="196"/>
      <c r="F109" s="195"/>
      <c r="G109" s="196"/>
      <c r="H109" s="120">
        <v>230</v>
      </c>
      <c r="I109" s="121"/>
      <c r="J109" s="197">
        <v>269.44</v>
      </c>
      <c r="K109" s="196"/>
      <c r="L109" s="196"/>
      <c r="M109" s="139">
        <f t="shared" si="1"/>
        <v>1.1714782608695653</v>
      </c>
    </row>
    <row r="110" spans="1:13" s="1" customFormat="1" x14ac:dyDescent="0.25">
      <c r="A110" s="119" t="s">
        <v>535</v>
      </c>
      <c r="B110" s="195" t="s">
        <v>148</v>
      </c>
      <c r="C110" s="196"/>
      <c r="D110" s="196"/>
      <c r="E110" s="196"/>
      <c r="F110" s="195"/>
      <c r="G110" s="196"/>
      <c r="H110" s="120">
        <v>966.8</v>
      </c>
      <c r="I110" s="121"/>
      <c r="J110" s="197">
        <v>975.27</v>
      </c>
      <c r="K110" s="196"/>
      <c r="L110" s="196"/>
      <c r="M110" s="139">
        <f t="shared" si="1"/>
        <v>1.0087608605709557</v>
      </c>
    </row>
    <row r="111" spans="1:13" s="1" customFormat="1" x14ac:dyDescent="0.25">
      <c r="A111" s="119" t="s">
        <v>536</v>
      </c>
      <c r="B111" s="195" t="s">
        <v>338</v>
      </c>
      <c r="C111" s="196"/>
      <c r="D111" s="196"/>
      <c r="E111" s="196"/>
      <c r="F111" s="195"/>
      <c r="G111" s="196"/>
      <c r="H111" s="120">
        <v>330</v>
      </c>
      <c r="I111" s="121"/>
      <c r="J111" s="197">
        <v>324.64</v>
      </c>
      <c r="K111" s="196"/>
      <c r="L111" s="196"/>
      <c r="M111" s="139">
        <f t="shared" si="1"/>
        <v>0.98375757575757572</v>
      </c>
    </row>
    <row r="112" spans="1:13" ht="24.75" customHeight="1" x14ac:dyDescent="0.25">
      <c r="A112" s="129" t="s">
        <v>192</v>
      </c>
      <c r="B112" s="198" t="s">
        <v>193</v>
      </c>
      <c r="C112" s="199"/>
      <c r="D112" s="199"/>
      <c r="E112" s="199"/>
      <c r="F112" s="198"/>
      <c r="G112" s="199"/>
      <c r="H112" s="130">
        <v>5900</v>
      </c>
      <c r="I112" s="131"/>
      <c r="J112" s="200">
        <v>3618.79</v>
      </c>
      <c r="K112" s="199"/>
      <c r="L112" s="199"/>
      <c r="M112" s="142">
        <f t="shared" si="1"/>
        <v>0.61335423728813554</v>
      </c>
    </row>
    <row r="113" spans="1:13" s="1" customFormat="1" x14ac:dyDescent="0.25">
      <c r="A113" s="119" t="s">
        <v>501</v>
      </c>
      <c r="B113" s="195" t="s">
        <v>294</v>
      </c>
      <c r="C113" s="196"/>
      <c r="D113" s="196"/>
      <c r="E113" s="196"/>
      <c r="F113" s="195"/>
      <c r="G113" s="196"/>
      <c r="H113" s="120">
        <v>620</v>
      </c>
      <c r="I113" s="121"/>
      <c r="J113" s="197">
        <v>226.2</v>
      </c>
      <c r="K113" s="196"/>
      <c r="L113" s="196"/>
      <c r="M113" s="139">
        <f t="shared" si="1"/>
        <v>0.36483870967741933</v>
      </c>
    </row>
    <row r="114" spans="1:13" s="1" customFormat="1" x14ac:dyDescent="0.25">
      <c r="A114" s="119" t="s">
        <v>502</v>
      </c>
      <c r="B114" s="195" t="s">
        <v>296</v>
      </c>
      <c r="C114" s="196"/>
      <c r="D114" s="196"/>
      <c r="E114" s="196"/>
      <c r="F114" s="195"/>
      <c r="G114" s="196"/>
      <c r="H114" s="120">
        <v>50</v>
      </c>
      <c r="I114" s="121"/>
      <c r="J114" s="197">
        <v>0</v>
      </c>
      <c r="K114" s="196"/>
      <c r="L114" s="196"/>
      <c r="M114" s="139">
        <f t="shared" si="1"/>
        <v>0</v>
      </c>
    </row>
    <row r="115" spans="1:13" s="1" customFormat="1" x14ac:dyDescent="0.25">
      <c r="A115" s="119" t="s">
        <v>503</v>
      </c>
      <c r="B115" s="195" t="s">
        <v>298</v>
      </c>
      <c r="C115" s="196"/>
      <c r="D115" s="196"/>
      <c r="E115" s="196"/>
      <c r="F115" s="195"/>
      <c r="G115" s="196"/>
      <c r="H115" s="120">
        <v>100</v>
      </c>
      <c r="I115" s="121"/>
      <c r="J115" s="197">
        <v>0</v>
      </c>
      <c r="K115" s="196"/>
      <c r="L115" s="196"/>
      <c r="M115" s="139">
        <f t="shared" si="1"/>
        <v>0</v>
      </c>
    </row>
    <row r="116" spans="1:13" s="1" customFormat="1" x14ac:dyDescent="0.25">
      <c r="A116" s="119" t="s">
        <v>504</v>
      </c>
      <c r="B116" s="195" t="s">
        <v>300</v>
      </c>
      <c r="C116" s="196"/>
      <c r="D116" s="196"/>
      <c r="E116" s="196"/>
      <c r="F116" s="195"/>
      <c r="G116" s="196"/>
      <c r="H116" s="120">
        <v>100</v>
      </c>
      <c r="I116" s="121"/>
      <c r="J116" s="197">
        <v>0</v>
      </c>
      <c r="K116" s="196"/>
      <c r="L116" s="196"/>
      <c r="M116" s="139">
        <f t="shared" si="1"/>
        <v>0</v>
      </c>
    </row>
    <row r="117" spans="1:13" s="1" customFormat="1" x14ac:dyDescent="0.25">
      <c r="A117" s="119" t="s">
        <v>505</v>
      </c>
      <c r="B117" s="195" t="s">
        <v>346</v>
      </c>
      <c r="C117" s="196"/>
      <c r="D117" s="196"/>
      <c r="E117" s="196"/>
      <c r="F117" s="195"/>
      <c r="G117" s="196"/>
      <c r="H117" s="120">
        <v>3600</v>
      </c>
      <c r="I117" s="121"/>
      <c r="J117" s="197">
        <v>3068.39</v>
      </c>
      <c r="K117" s="196"/>
      <c r="L117" s="196"/>
      <c r="M117" s="139">
        <f t="shared" si="1"/>
        <v>0.85233055555555548</v>
      </c>
    </row>
    <row r="118" spans="1:13" s="1" customFormat="1" x14ac:dyDescent="0.25">
      <c r="A118" s="119" t="s">
        <v>513</v>
      </c>
      <c r="B118" s="195" t="s">
        <v>312</v>
      </c>
      <c r="C118" s="196"/>
      <c r="D118" s="196"/>
      <c r="E118" s="196"/>
      <c r="F118" s="195"/>
      <c r="G118" s="196"/>
      <c r="H118" s="120">
        <v>100</v>
      </c>
      <c r="I118" s="121"/>
      <c r="J118" s="197">
        <v>0</v>
      </c>
      <c r="K118" s="196"/>
      <c r="L118" s="196"/>
      <c r="M118" s="139">
        <f t="shared" si="1"/>
        <v>0</v>
      </c>
    </row>
    <row r="119" spans="1:13" s="1" customFormat="1" x14ac:dyDescent="0.25">
      <c r="A119" s="119" t="s">
        <v>514</v>
      </c>
      <c r="B119" s="195" t="s">
        <v>314</v>
      </c>
      <c r="C119" s="196"/>
      <c r="D119" s="196"/>
      <c r="E119" s="196"/>
      <c r="F119" s="195"/>
      <c r="G119" s="196"/>
      <c r="H119" s="120">
        <v>100</v>
      </c>
      <c r="I119" s="121"/>
      <c r="J119" s="197">
        <v>0</v>
      </c>
      <c r="K119" s="196"/>
      <c r="L119" s="196"/>
      <c r="M119" s="139">
        <f t="shared" si="1"/>
        <v>0</v>
      </c>
    </row>
    <row r="120" spans="1:13" s="1" customFormat="1" x14ac:dyDescent="0.25">
      <c r="A120" s="119" t="s">
        <v>524</v>
      </c>
      <c r="B120" s="195" t="s">
        <v>353</v>
      </c>
      <c r="C120" s="196"/>
      <c r="D120" s="196"/>
      <c r="E120" s="196"/>
      <c r="F120" s="195"/>
      <c r="G120" s="196"/>
      <c r="H120" s="120">
        <v>100</v>
      </c>
      <c r="I120" s="121"/>
      <c r="J120" s="197">
        <v>0</v>
      </c>
      <c r="K120" s="196"/>
      <c r="L120" s="196"/>
      <c r="M120" s="139">
        <f t="shared" si="1"/>
        <v>0</v>
      </c>
    </row>
    <row r="121" spans="1:13" s="1" customFormat="1" x14ac:dyDescent="0.25">
      <c r="A121" s="119" t="s">
        <v>527</v>
      </c>
      <c r="B121" s="195" t="s">
        <v>332</v>
      </c>
      <c r="C121" s="196"/>
      <c r="D121" s="196"/>
      <c r="E121" s="196"/>
      <c r="F121" s="195"/>
      <c r="G121" s="196"/>
      <c r="H121" s="120">
        <v>85</v>
      </c>
      <c r="I121" s="121"/>
      <c r="J121" s="197">
        <v>0</v>
      </c>
      <c r="K121" s="196"/>
      <c r="L121" s="196"/>
      <c r="M121" s="139">
        <f t="shared" si="1"/>
        <v>0</v>
      </c>
    </row>
    <row r="122" spans="1:13" s="1" customFormat="1" x14ac:dyDescent="0.25">
      <c r="A122" s="119" t="s">
        <v>530</v>
      </c>
      <c r="B122" s="195" t="s">
        <v>150</v>
      </c>
      <c r="C122" s="196"/>
      <c r="D122" s="196"/>
      <c r="E122" s="196"/>
      <c r="F122" s="195"/>
      <c r="G122" s="196"/>
      <c r="H122" s="120">
        <v>400</v>
      </c>
      <c r="I122" s="121"/>
      <c r="J122" s="197">
        <v>273.75</v>
      </c>
      <c r="K122" s="196"/>
      <c r="L122" s="196"/>
      <c r="M122" s="139">
        <f t="shared" si="1"/>
        <v>0.68437499999999996</v>
      </c>
    </row>
    <row r="123" spans="1:13" s="1" customFormat="1" x14ac:dyDescent="0.25">
      <c r="A123" s="119" t="s">
        <v>531</v>
      </c>
      <c r="B123" s="195" t="s">
        <v>335</v>
      </c>
      <c r="C123" s="196"/>
      <c r="D123" s="196"/>
      <c r="E123" s="196"/>
      <c r="F123" s="195"/>
      <c r="G123" s="196"/>
      <c r="H123" s="120">
        <v>25</v>
      </c>
      <c r="I123" s="121"/>
      <c r="J123" s="197">
        <v>25</v>
      </c>
      <c r="K123" s="196"/>
      <c r="L123" s="196"/>
      <c r="M123" s="139">
        <f t="shared" si="1"/>
        <v>1</v>
      </c>
    </row>
    <row r="124" spans="1:13" s="1" customFormat="1" x14ac:dyDescent="0.25">
      <c r="A124" s="119" t="s">
        <v>535</v>
      </c>
      <c r="B124" s="195" t="s">
        <v>148</v>
      </c>
      <c r="C124" s="196"/>
      <c r="D124" s="196"/>
      <c r="E124" s="196"/>
      <c r="F124" s="195"/>
      <c r="G124" s="196"/>
      <c r="H124" s="120">
        <v>500</v>
      </c>
      <c r="I124" s="121"/>
      <c r="J124" s="197">
        <v>0</v>
      </c>
      <c r="K124" s="196"/>
      <c r="L124" s="196"/>
      <c r="M124" s="139">
        <f t="shared" si="1"/>
        <v>0</v>
      </c>
    </row>
    <row r="125" spans="1:13" s="1" customFormat="1" x14ac:dyDescent="0.25">
      <c r="A125" s="119" t="s">
        <v>536</v>
      </c>
      <c r="B125" s="195" t="s">
        <v>338</v>
      </c>
      <c r="C125" s="196"/>
      <c r="D125" s="196"/>
      <c r="E125" s="196"/>
      <c r="F125" s="195"/>
      <c r="G125" s="196"/>
      <c r="H125" s="120">
        <v>50</v>
      </c>
      <c r="I125" s="121"/>
      <c r="J125" s="197">
        <v>25.22</v>
      </c>
      <c r="K125" s="196"/>
      <c r="L125" s="196"/>
      <c r="M125" s="139">
        <f t="shared" si="1"/>
        <v>0.50439999999999996</v>
      </c>
    </row>
    <row r="126" spans="1:13" s="1" customFormat="1" x14ac:dyDescent="0.25">
      <c r="A126" s="119" t="s">
        <v>479</v>
      </c>
      <c r="B126" s="195" t="s">
        <v>256</v>
      </c>
      <c r="C126" s="196"/>
      <c r="D126" s="196"/>
      <c r="E126" s="196"/>
      <c r="F126" s="195"/>
      <c r="G126" s="196"/>
      <c r="H126" s="120">
        <v>50</v>
      </c>
      <c r="I126" s="121"/>
      <c r="J126" s="197">
        <v>0</v>
      </c>
      <c r="K126" s="196"/>
      <c r="L126" s="196"/>
      <c r="M126" s="139">
        <f t="shared" si="1"/>
        <v>0</v>
      </c>
    </row>
    <row r="127" spans="1:13" s="1" customFormat="1" x14ac:dyDescent="0.25">
      <c r="A127" s="119" t="s">
        <v>488</v>
      </c>
      <c r="B127" s="195" t="s">
        <v>274</v>
      </c>
      <c r="C127" s="196"/>
      <c r="D127" s="196"/>
      <c r="E127" s="196"/>
      <c r="F127" s="195"/>
      <c r="G127" s="196"/>
      <c r="H127" s="120">
        <v>15</v>
      </c>
      <c r="I127" s="121"/>
      <c r="J127" s="197">
        <v>0</v>
      </c>
      <c r="K127" s="196"/>
      <c r="L127" s="196"/>
      <c r="M127" s="139">
        <f t="shared" si="1"/>
        <v>0</v>
      </c>
    </row>
    <row r="128" spans="1:13" s="1" customFormat="1" x14ac:dyDescent="0.25">
      <c r="A128" s="119" t="s">
        <v>537</v>
      </c>
      <c r="B128" s="195" t="s">
        <v>367</v>
      </c>
      <c r="C128" s="196"/>
      <c r="D128" s="196"/>
      <c r="E128" s="196"/>
      <c r="F128" s="195"/>
      <c r="G128" s="196"/>
      <c r="H128" s="120">
        <v>5</v>
      </c>
      <c r="I128" s="121"/>
      <c r="J128" s="197">
        <v>0.23</v>
      </c>
      <c r="K128" s="196"/>
      <c r="L128" s="196"/>
      <c r="M128" s="139">
        <f t="shared" si="1"/>
        <v>4.5999999999999999E-2</v>
      </c>
    </row>
    <row r="129" spans="1:13" ht="27" customHeight="1" x14ac:dyDescent="0.25">
      <c r="A129" s="129" t="s">
        <v>194</v>
      </c>
      <c r="B129" s="198" t="s">
        <v>565</v>
      </c>
      <c r="C129" s="199"/>
      <c r="D129" s="199"/>
      <c r="E129" s="199"/>
      <c r="F129" s="198"/>
      <c r="G129" s="199"/>
      <c r="H129" s="130">
        <v>0</v>
      </c>
      <c r="I129" s="131"/>
      <c r="J129" s="200">
        <v>0</v>
      </c>
      <c r="K129" s="199"/>
      <c r="L129" s="199"/>
      <c r="M129" s="142">
        <v>0</v>
      </c>
    </row>
    <row r="130" spans="1:13" s="1" customFormat="1" x14ac:dyDescent="0.25">
      <c r="A130" s="119" t="s">
        <v>538</v>
      </c>
      <c r="B130" s="195" t="s">
        <v>369</v>
      </c>
      <c r="C130" s="196"/>
      <c r="D130" s="196"/>
      <c r="E130" s="196"/>
      <c r="F130" s="195"/>
      <c r="G130" s="196"/>
      <c r="H130" s="120">
        <v>0</v>
      </c>
      <c r="I130" s="121"/>
      <c r="J130" s="197">
        <v>0</v>
      </c>
      <c r="K130" s="196"/>
      <c r="L130" s="196"/>
      <c r="M130" s="139">
        <v>0</v>
      </c>
    </row>
    <row r="131" spans="1:13" ht="27" customHeight="1" x14ac:dyDescent="0.25">
      <c r="A131" s="129" t="s">
        <v>196</v>
      </c>
      <c r="B131" s="198" t="s">
        <v>564</v>
      </c>
      <c r="C131" s="199"/>
      <c r="D131" s="199"/>
      <c r="E131" s="199"/>
      <c r="F131" s="198"/>
      <c r="G131" s="199"/>
      <c r="H131" s="130">
        <v>29000</v>
      </c>
      <c r="I131" s="131"/>
      <c r="J131" s="200">
        <v>27569.06</v>
      </c>
      <c r="K131" s="199"/>
      <c r="L131" s="199"/>
      <c r="M131" s="143">
        <f t="shared" si="1"/>
        <v>0.9506572413793104</v>
      </c>
    </row>
    <row r="132" spans="1:13" s="1" customFormat="1" x14ac:dyDescent="0.25">
      <c r="A132" s="119" t="s">
        <v>496</v>
      </c>
      <c r="B132" s="195" t="s">
        <v>344</v>
      </c>
      <c r="C132" s="196"/>
      <c r="D132" s="196"/>
      <c r="E132" s="196"/>
      <c r="F132" s="195"/>
      <c r="G132" s="196"/>
      <c r="H132" s="120">
        <v>700</v>
      </c>
      <c r="I132" s="121"/>
      <c r="J132" s="197">
        <v>593.04</v>
      </c>
      <c r="K132" s="196"/>
      <c r="L132" s="196"/>
      <c r="M132" s="139">
        <f t="shared" si="1"/>
        <v>0.84719999999999995</v>
      </c>
    </row>
    <row r="133" spans="1:13" s="1" customFormat="1" x14ac:dyDescent="0.25">
      <c r="A133" s="119" t="s">
        <v>498</v>
      </c>
      <c r="B133" s="195" t="s">
        <v>286</v>
      </c>
      <c r="C133" s="196"/>
      <c r="D133" s="196"/>
      <c r="E133" s="196"/>
      <c r="F133" s="195"/>
      <c r="G133" s="196"/>
      <c r="H133" s="120">
        <v>100</v>
      </c>
      <c r="I133" s="121"/>
      <c r="J133" s="197">
        <v>0</v>
      </c>
      <c r="K133" s="196"/>
      <c r="L133" s="196"/>
      <c r="M133" s="139">
        <f t="shared" si="1"/>
        <v>0</v>
      </c>
    </row>
    <row r="134" spans="1:13" s="1" customFormat="1" x14ac:dyDescent="0.25">
      <c r="A134" s="119" t="s">
        <v>499</v>
      </c>
      <c r="B134" s="195" t="s">
        <v>288</v>
      </c>
      <c r="C134" s="196"/>
      <c r="D134" s="196"/>
      <c r="E134" s="196"/>
      <c r="F134" s="195"/>
      <c r="G134" s="196"/>
      <c r="H134" s="120">
        <v>2600</v>
      </c>
      <c r="I134" s="121"/>
      <c r="J134" s="197">
        <v>2373.98</v>
      </c>
      <c r="K134" s="196"/>
      <c r="L134" s="196"/>
      <c r="M134" s="139">
        <f t="shared" ref="M134:M197" si="2">J134/H134</f>
        <v>0.91306923076923074</v>
      </c>
    </row>
    <row r="135" spans="1:13" s="1" customFormat="1" x14ac:dyDescent="0.25">
      <c r="A135" s="119" t="s">
        <v>501</v>
      </c>
      <c r="B135" s="195" t="s">
        <v>294</v>
      </c>
      <c r="C135" s="196"/>
      <c r="D135" s="196"/>
      <c r="E135" s="196"/>
      <c r="F135" s="195"/>
      <c r="G135" s="196"/>
      <c r="H135" s="120">
        <v>300</v>
      </c>
      <c r="I135" s="121"/>
      <c r="J135" s="197">
        <v>188.09</v>
      </c>
      <c r="K135" s="196"/>
      <c r="L135" s="196"/>
      <c r="M135" s="139">
        <f t="shared" si="2"/>
        <v>0.62696666666666667</v>
      </c>
    </row>
    <row r="136" spans="1:13" s="1" customFormat="1" x14ac:dyDescent="0.25">
      <c r="A136" s="119" t="s">
        <v>505</v>
      </c>
      <c r="B136" s="195" t="s">
        <v>346</v>
      </c>
      <c r="C136" s="196"/>
      <c r="D136" s="196"/>
      <c r="E136" s="196"/>
      <c r="F136" s="195"/>
      <c r="G136" s="196"/>
      <c r="H136" s="120">
        <v>1200</v>
      </c>
      <c r="I136" s="121"/>
      <c r="J136" s="197">
        <v>1112.8599999999999</v>
      </c>
      <c r="K136" s="196"/>
      <c r="L136" s="196"/>
      <c r="M136" s="139">
        <f t="shared" si="2"/>
        <v>0.92738333333333323</v>
      </c>
    </row>
    <row r="137" spans="1:13" s="1" customFormat="1" x14ac:dyDescent="0.25">
      <c r="A137" s="119" t="s">
        <v>518</v>
      </c>
      <c r="B137" s="195" t="s">
        <v>322</v>
      </c>
      <c r="C137" s="196"/>
      <c r="D137" s="196"/>
      <c r="E137" s="196"/>
      <c r="F137" s="195"/>
      <c r="G137" s="196"/>
      <c r="H137" s="120">
        <v>0</v>
      </c>
      <c r="I137" s="121"/>
      <c r="J137" s="197">
        <v>0</v>
      </c>
      <c r="K137" s="196"/>
      <c r="L137" s="196"/>
      <c r="M137" s="139">
        <v>0</v>
      </c>
    </row>
    <row r="138" spans="1:13" s="1" customFormat="1" x14ac:dyDescent="0.25">
      <c r="A138" s="119" t="s">
        <v>519</v>
      </c>
      <c r="B138" s="195" t="s">
        <v>373</v>
      </c>
      <c r="C138" s="196"/>
      <c r="D138" s="196"/>
      <c r="E138" s="196"/>
      <c r="F138" s="195"/>
      <c r="G138" s="196"/>
      <c r="H138" s="120">
        <v>0</v>
      </c>
      <c r="I138" s="121"/>
      <c r="J138" s="197">
        <v>0</v>
      </c>
      <c r="K138" s="196"/>
      <c r="L138" s="196"/>
      <c r="M138" s="139">
        <v>0</v>
      </c>
    </row>
    <row r="139" spans="1:13" s="1" customFormat="1" x14ac:dyDescent="0.25">
      <c r="A139" s="119" t="s">
        <v>520</v>
      </c>
      <c r="B139" s="195" t="s">
        <v>324</v>
      </c>
      <c r="C139" s="196"/>
      <c r="D139" s="196"/>
      <c r="E139" s="196"/>
      <c r="F139" s="195"/>
      <c r="G139" s="196"/>
      <c r="H139" s="120">
        <v>100</v>
      </c>
      <c r="I139" s="121"/>
      <c r="J139" s="197">
        <v>0</v>
      </c>
      <c r="K139" s="196"/>
      <c r="L139" s="196"/>
      <c r="M139" s="139">
        <f t="shared" si="2"/>
        <v>0</v>
      </c>
    </row>
    <row r="140" spans="1:13" s="1" customFormat="1" x14ac:dyDescent="0.25">
      <c r="A140" s="119" t="s">
        <v>522</v>
      </c>
      <c r="B140" s="195" t="s">
        <v>328</v>
      </c>
      <c r="C140" s="196"/>
      <c r="D140" s="196"/>
      <c r="E140" s="196"/>
      <c r="F140" s="195"/>
      <c r="G140" s="196"/>
      <c r="H140" s="120">
        <v>0</v>
      </c>
      <c r="I140" s="121"/>
      <c r="J140" s="197">
        <v>0</v>
      </c>
      <c r="K140" s="196"/>
      <c r="L140" s="196"/>
      <c r="M140" s="139">
        <v>0</v>
      </c>
    </row>
    <row r="141" spans="1:13" s="1" customFormat="1" x14ac:dyDescent="0.25">
      <c r="A141" s="119" t="s">
        <v>530</v>
      </c>
      <c r="B141" s="195" t="s">
        <v>150</v>
      </c>
      <c r="C141" s="196"/>
      <c r="D141" s="196"/>
      <c r="E141" s="196"/>
      <c r="F141" s="195"/>
      <c r="G141" s="196"/>
      <c r="H141" s="120">
        <v>0</v>
      </c>
      <c r="I141" s="121"/>
      <c r="J141" s="197">
        <v>0</v>
      </c>
      <c r="K141" s="196"/>
      <c r="L141" s="196"/>
      <c r="M141" s="139">
        <v>0</v>
      </c>
    </row>
    <row r="142" spans="1:13" s="1" customFormat="1" x14ac:dyDescent="0.25">
      <c r="A142" s="119" t="s">
        <v>535</v>
      </c>
      <c r="B142" s="195" t="s">
        <v>148</v>
      </c>
      <c r="C142" s="196"/>
      <c r="D142" s="196"/>
      <c r="E142" s="196"/>
      <c r="F142" s="195"/>
      <c r="G142" s="196"/>
      <c r="H142" s="120">
        <v>0</v>
      </c>
      <c r="I142" s="121"/>
      <c r="J142" s="197">
        <v>0</v>
      </c>
      <c r="K142" s="196"/>
      <c r="L142" s="196"/>
      <c r="M142" s="139">
        <v>0</v>
      </c>
    </row>
    <row r="143" spans="1:13" s="1" customFormat="1" x14ac:dyDescent="0.25">
      <c r="A143" s="119" t="s">
        <v>539</v>
      </c>
      <c r="B143" s="195" t="s">
        <v>371</v>
      </c>
      <c r="C143" s="196"/>
      <c r="D143" s="196"/>
      <c r="E143" s="196"/>
      <c r="F143" s="195"/>
      <c r="G143" s="196"/>
      <c r="H143" s="120">
        <v>0</v>
      </c>
      <c r="I143" s="121"/>
      <c r="J143" s="197">
        <v>0</v>
      </c>
      <c r="K143" s="196"/>
      <c r="L143" s="196"/>
      <c r="M143" s="139">
        <v>0</v>
      </c>
    </row>
    <row r="144" spans="1:13" s="1" customFormat="1" x14ac:dyDescent="0.25">
      <c r="A144" s="119" t="s">
        <v>489</v>
      </c>
      <c r="B144" s="195" t="s">
        <v>375</v>
      </c>
      <c r="C144" s="196"/>
      <c r="D144" s="196"/>
      <c r="E144" s="196"/>
      <c r="F144" s="195"/>
      <c r="G144" s="196"/>
      <c r="H144" s="120">
        <v>24000</v>
      </c>
      <c r="I144" s="121"/>
      <c r="J144" s="197">
        <v>23301.09</v>
      </c>
      <c r="K144" s="196"/>
      <c r="L144" s="196"/>
      <c r="M144" s="139">
        <f t="shared" si="2"/>
        <v>0.97087875000000001</v>
      </c>
    </row>
    <row r="145" spans="1:13" s="1" customFormat="1" x14ac:dyDescent="0.25">
      <c r="A145" s="119" t="s">
        <v>537</v>
      </c>
      <c r="B145" s="195" t="s">
        <v>367</v>
      </c>
      <c r="C145" s="196"/>
      <c r="D145" s="196"/>
      <c r="E145" s="196"/>
      <c r="F145" s="195"/>
      <c r="G145" s="196"/>
      <c r="H145" s="120">
        <v>0</v>
      </c>
      <c r="I145" s="121"/>
      <c r="J145" s="197">
        <v>0</v>
      </c>
      <c r="K145" s="196"/>
      <c r="L145" s="196"/>
      <c r="M145" s="139">
        <v>0</v>
      </c>
    </row>
    <row r="146" spans="1:13" ht="25.5" customHeight="1" x14ac:dyDescent="0.25">
      <c r="A146" s="129" t="s">
        <v>200</v>
      </c>
      <c r="B146" s="198" t="s">
        <v>561</v>
      </c>
      <c r="C146" s="199"/>
      <c r="D146" s="199"/>
      <c r="E146" s="199"/>
      <c r="F146" s="198"/>
      <c r="G146" s="199"/>
      <c r="H146" s="130">
        <v>1410</v>
      </c>
      <c r="I146" s="131"/>
      <c r="J146" s="200">
        <v>602.32000000000005</v>
      </c>
      <c r="K146" s="199"/>
      <c r="L146" s="199"/>
      <c r="M146" s="142">
        <f t="shared" si="2"/>
        <v>0.42717730496453904</v>
      </c>
    </row>
    <row r="147" spans="1:13" s="1" customFormat="1" x14ac:dyDescent="0.25">
      <c r="A147" s="119" t="s">
        <v>501</v>
      </c>
      <c r="B147" s="195" t="s">
        <v>294</v>
      </c>
      <c r="C147" s="196"/>
      <c r="D147" s="196"/>
      <c r="E147" s="196"/>
      <c r="F147" s="195"/>
      <c r="G147" s="196"/>
      <c r="H147" s="120">
        <v>530</v>
      </c>
      <c r="I147" s="121"/>
      <c r="J147" s="197">
        <v>254.82</v>
      </c>
      <c r="K147" s="196"/>
      <c r="L147" s="196"/>
      <c r="M147" s="139">
        <f t="shared" si="2"/>
        <v>0.48079245283018868</v>
      </c>
    </row>
    <row r="148" spans="1:13" s="1" customFormat="1" x14ac:dyDescent="0.25">
      <c r="A148" s="119" t="s">
        <v>502</v>
      </c>
      <c r="B148" s="195" t="s">
        <v>296</v>
      </c>
      <c r="C148" s="196"/>
      <c r="D148" s="196"/>
      <c r="E148" s="196"/>
      <c r="F148" s="195"/>
      <c r="G148" s="196"/>
      <c r="H148" s="120">
        <v>550</v>
      </c>
      <c r="I148" s="121"/>
      <c r="J148" s="197">
        <v>347.5</v>
      </c>
      <c r="K148" s="196"/>
      <c r="L148" s="196"/>
      <c r="M148" s="139">
        <f t="shared" si="2"/>
        <v>0.63181818181818183</v>
      </c>
    </row>
    <row r="149" spans="1:13" s="1" customFormat="1" x14ac:dyDescent="0.25">
      <c r="A149" s="119" t="s">
        <v>505</v>
      </c>
      <c r="B149" s="195" t="s">
        <v>346</v>
      </c>
      <c r="C149" s="196"/>
      <c r="D149" s="196"/>
      <c r="E149" s="196"/>
      <c r="F149" s="195"/>
      <c r="G149" s="196"/>
      <c r="H149" s="120">
        <v>330</v>
      </c>
      <c r="I149" s="121"/>
      <c r="J149" s="197">
        <v>0</v>
      </c>
      <c r="K149" s="196"/>
      <c r="L149" s="196"/>
      <c r="M149" s="139">
        <f t="shared" si="2"/>
        <v>0</v>
      </c>
    </row>
    <row r="150" spans="1:13" ht="33.75" customHeight="1" x14ac:dyDescent="0.25">
      <c r="A150" s="129" t="s">
        <v>208</v>
      </c>
      <c r="B150" s="198" t="s">
        <v>563</v>
      </c>
      <c r="C150" s="199"/>
      <c r="D150" s="199"/>
      <c r="E150" s="199"/>
      <c r="F150" s="198"/>
      <c r="G150" s="199"/>
      <c r="H150" s="130">
        <v>45050</v>
      </c>
      <c r="I150" s="131"/>
      <c r="J150" s="200">
        <v>38172.720000000001</v>
      </c>
      <c r="K150" s="199"/>
      <c r="L150" s="199"/>
      <c r="M150" s="142">
        <f t="shared" si="2"/>
        <v>0.84734117647058826</v>
      </c>
    </row>
    <row r="151" spans="1:13" s="1" customFormat="1" x14ac:dyDescent="0.25">
      <c r="A151" s="119" t="s">
        <v>490</v>
      </c>
      <c r="B151" s="195" t="s">
        <v>276</v>
      </c>
      <c r="C151" s="196"/>
      <c r="D151" s="196"/>
      <c r="E151" s="196"/>
      <c r="F151" s="195"/>
      <c r="G151" s="196"/>
      <c r="H151" s="120">
        <v>50</v>
      </c>
      <c r="I151" s="121"/>
      <c r="J151" s="197">
        <v>0</v>
      </c>
      <c r="K151" s="196"/>
      <c r="L151" s="196"/>
      <c r="M151" s="139">
        <f t="shared" si="2"/>
        <v>0</v>
      </c>
    </row>
    <row r="152" spans="1:13" s="1" customFormat="1" x14ac:dyDescent="0.25">
      <c r="A152" s="119" t="s">
        <v>491</v>
      </c>
      <c r="B152" s="195" t="s">
        <v>340</v>
      </c>
      <c r="C152" s="196"/>
      <c r="D152" s="196"/>
      <c r="E152" s="196"/>
      <c r="F152" s="195"/>
      <c r="G152" s="196"/>
      <c r="H152" s="120">
        <v>0</v>
      </c>
      <c r="I152" s="121"/>
      <c r="J152" s="197">
        <v>0</v>
      </c>
      <c r="K152" s="196"/>
      <c r="L152" s="196"/>
      <c r="M152" s="139">
        <v>0</v>
      </c>
    </row>
    <row r="153" spans="1:13" s="1" customFormat="1" x14ac:dyDescent="0.25">
      <c r="A153" s="119" t="s">
        <v>540</v>
      </c>
      <c r="B153" s="195" t="s">
        <v>381</v>
      </c>
      <c r="C153" s="196"/>
      <c r="D153" s="196"/>
      <c r="E153" s="196"/>
      <c r="F153" s="195"/>
      <c r="G153" s="196"/>
      <c r="H153" s="120">
        <v>0</v>
      </c>
      <c r="I153" s="121"/>
      <c r="J153" s="197">
        <v>0</v>
      </c>
      <c r="K153" s="196"/>
      <c r="L153" s="196"/>
      <c r="M153" s="139">
        <v>0</v>
      </c>
    </row>
    <row r="154" spans="1:13" s="1" customFormat="1" x14ac:dyDescent="0.25">
      <c r="A154" s="119" t="s">
        <v>493</v>
      </c>
      <c r="B154" s="195" t="s">
        <v>280</v>
      </c>
      <c r="C154" s="196"/>
      <c r="D154" s="196"/>
      <c r="E154" s="196"/>
      <c r="F154" s="195"/>
      <c r="G154" s="196"/>
      <c r="H154" s="120">
        <v>400</v>
      </c>
      <c r="I154" s="121"/>
      <c r="J154" s="197">
        <v>345.63</v>
      </c>
      <c r="K154" s="196"/>
      <c r="L154" s="196"/>
      <c r="M154" s="139">
        <f t="shared" si="2"/>
        <v>0.86407500000000004</v>
      </c>
    </row>
    <row r="155" spans="1:13" s="1" customFormat="1" x14ac:dyDescent="0.25">
      <c r="A155" s="119" t="s">
        <v>541</v>
      </c>
      <c r="B155" s="195" t="s">
        <v>377</v>
      </c>
      <c r="C155" s="196"/>
      <c r="D155" s="196"/>
      <c r="E155" s="196"/>
      <c r="F155" s="195"/>
      <c r="G155" s="196"/>
      <c r="H155" s="120">
        <v>6500</v>
      </c>
      <c r="I155" s="121"/>
      <c r="J155" s="197">
        <v>6116.85</v>
      </c>
      <c r="K155" s="196"/>
      <c r="L155" s="196"/>
      <c r="M155" s="139">
        <f t="shared" si="2"/>
        <v>0.94105384615384624</v>
      </c>
    </row>
    <row r="156" spans="1:13" s="1" customFormat="1" x14ac:dyDescent="0.25">
      <c r="A156" s="119" t="s">
        <v>542</v>
      </c>
      <c r="B156" s="195" t="s">
        <v>379</v>
      </c>
      <c r="C156" s="196"/>
      <c r="D156" s="196"/>
      <c r="E156" s="196"/>
      <c r="F156" s="195"/>
      <c r="G156" s="196"/>
      <c r="H156" s="120">
        <v>20000</v>
      </c>
      <c r="I156" s="121"/>
      <c r="J156" s="197">
        <v>16443.599999999999</v>
      </c>
      <c r="K156" s="196"/>
      <c r="L156" s="196"/>
      <c r="M156" s="139">
        <f t="shared" si="2"/>
        <v>0.82217999999999991</v>
      </c>
    </row>
    <row r="157" spans="1:13" s="1" customFormat="1" x14ac:dyDescent="0.25">
      <c r="A157" s="119" t="s">
        <v>494</v>
      </c>
      <c r="B157" s="195" t="s">
        <v>342</v>
      </c>
      <c r="C157" s="196"/>
      <c r="D157" s="196"/>
      <c r="E157" s="196"/>
      <c r="F157" s="195"/>
      <c r="G157" s="196"/>
      <c r="H157" s="120">
        <v>250</v>
      </c>
      <c r="I157" s="121"/>
      <c r="J157" s="197">
        <v>196.1</v>
      </c>
      <c r="K157" s="196"/>
      <c r="L157" s="196"/>
      <c r="M157" s="139">
        <f t="shared" si="2"/>
        <v>0.78439999999999999</v>
      </c>
    </row>
    <row r="158" spans="1:13" s="1" customFormat="1" x14ac:dyDescent="0.25">
      <c r="A158" s="119" t="s">
        <v>495</v>
      </c>
      <c r="B158" s="195" t="s">
        <v>282</v>
      </c>
      <c r="C158" s="196"/>
      <c r="D158" s="196"/>
      <c r="E158" s="196"/>
      <c r="F158" s="195"/>
      <c r="G158" s="196"/>
      <c r="H158" s="120">
        <v>3000</v>
      </c>
      <c r="I158" s="121"/>
      <c r="J158" s="197">
        <v>2170</v>
      </c>
      <c r="K158" s="196"/>
      <c r="L158" s="196"/>
      <c r="M158" s="139">
        <f t="shared" si="2"/>
        <v>0.72333333333333338</v>
      </c>
    </row>
    <row r="159" spans="1:13" s="1" customFormat="1" x14ac:dyDescent="0.25">
      <c r="A159" s="119" t="s">
        <v>497</v>
      </c>
      <c r="B159" s="195" t="s">
        <v>284</v>
      </c>
      <c r="C159" s="196"/>
      <c r="D159" s="196"/>
      <c r="E159" s="196"/>
      <c r="F159" s="195"/>
      <c r="G159" s="196"/>
      <c r="H159" s="120">
        <v>200</v>
      </c>
      <c r="I159" s="121"/>
      <c r="J159" s="197">
        <v>0</v>
      </c>
      <c r="K159" s="196"/>
      <c r="L159" s="196"/>
      <c r="M159" s="139">
        <f t="shared" si="2"/>
        <v>0</v>
      </c>
    </row>
    <row r="160" spans="1:13" s="1" customFormat="1" x14ac:dyDescent="0.25">
      <c r="A160" s="119" t="s">
        <v>501</v>
      </c>
      <c r="B160" s="195" t="s">
        <v>294</v>
      </c>
      <c r="C160" s="196"/>
      <c r="D160" s="196"/>
      <c r="E160" s="196"/>
      <c r="F160" s="195"/>
      <c r="G160" s="196"/>
      <c r="H160" s="120">
        <v>100</v>
      </c>
      <c r="I160" s="121"/>
      <c r="J160" s="197">
        <v>21</v>
      </c>
      <c r="K160" s="196"/>
      <c r="L160" s="196"/>
      <c r="M160" s="139">
        <f t="shared" si="2"/>
        <v>0.21</v>
      </c>
    </row>
    <row r="161" spans="1:13" s="1" customFormat="1" x14ac:dyDescent="0.25">
      <c r="A161" s="119" t="s">
        <v>474</v>
      </c>
      <c r="B161" s="195" t="s">
        <v>239</v>
      </c>
      <c r="C161" s="196"/>
      <c r="D161" s="196"/>
      <c r="E161" s="196"/>
      <c r="F161" s="195"/>
      <c r="G161" s="196"/>
      <c r="H161" s="120">
        <v>500</v>
      </c>
      <c r="I161" s="121"/>
      <c r="J161" s="197">
        <v>0</v>
      </c>
      <c r="K161" s="196"/>
      <c r="L161" s="196"/>
      <c r="M161" s="139">
        <f t="shared" si="2"/>
        <v>0</v>
      </c>
    </row>
    <row r="162" spans="1:13" s="1" customFormat="1" x14ac:dyDescent="0.25">
      <c r="A162" s="119" t="s">
        <v>528</v>
      </c>
      <c r="B162" s="195" t="s">
        <v>357</v>
      </c>
      <c r="C162" s="196"/>
      <c r="D162" s="196"/>
      <c r="E162" s="196"/>
      <c r="F162" s="195"/>
      <c r="G162" s="196"/>
      <c r="H162" s="120">
        <v>13000</v>
      </c>
      <c r="I162" s="121"/>
      <c r="J162" s="197">
        <v>12517.48</v>
      </c>
      <c r="K162" s="196"/>
      <c r="L162" s="196"/>
      <c r="M162" s="139">
        <f t="shared" si="2"/>
        <v>0.96288307692307684</v>
      </c>
    </row>
    <row r="163" spans="1:13" s="1" customFormat="1" x14ac:dyDescent="0.25">
      <c r="A163" s="119" t="s">
        <v>530</v>
      </c>
      <c r="B163" s="195" t="s">
        <v>150</v>
      </c>
      <c r="C163" s="196"/>
      <c r="D163" s="196"/>
      <c r="E163" s="196"/>
      <c r="F163" s="195"/>
      <c r="G163" s="196"/>
      <c r="H163" s="120">
        <v>500</v>
      </c>
      <c r="I163" s="121"/>
      <c r="J163" s="197">
        <v>251.9</v>
      </c>
      <c r="K163" s="196"/>
      <c r="L163" s="196"/>
      <c r="M163" s="139">
        <f t="shared" si="2"/>
        <v>0.50380000000000003</v>
      </c>
    </row>
    <row r="164" spans="1:13" s="1" customFormat="1" x14ac:dyDescent="0.25">
      <c r="A164" s="119" t="s">
        <v>535</v>
      </c>
      <c r="B164" s="195" t="s">
        <v>148</v>
      </c>
      <c r="C164" s="196"/>
      <c r="D164" s="196"/>
      <c r="E164" s="196"/>
      <c r="F164" s="195"/>
      <c r="G164" s="196"/>
      <c r="H164" s="120">
        <v>500</v>
      </c>
      <c r="I164" s="121"/>
      <c r="J164" s="197">
        <v>110.16</v>
      </c>
      <c r="K164" s="196"/>
      <c r="L164" s="196"/>
      <c r="M164" s="139">
        <f t="shared" si="2"/>
        <v>0.22031999999999999</v>
      </c>
    </row>
    <row r="165" spans="1:13" s="1" customFormat="1" x14ac:dyDescent="0.25">
      <c r="A165" s="119" t="s">
        <v>536</v>
      </c>
      <c r="B165" s="195" t="s">
        <v>338</v>
      </c>
      <c r="C165" s="196"/>
      <c r="D165" s="196"/>
      <c r="E165" s="196"/>
      <c r="F165" s="195"/>
      <c r="G165" s="196"/>
      <c r="H165" s="120">
        <v>50</v>
      </c>
      <c r="I165" s="121"/>
      <c r="J165" s="197">
        <v>0</v>
      </c>
      <c r="K165" s="196"/>
      <c r="L165" s="196"/>
      <c r="M165" s="139">
        <f t="shared" si="2"/>
        <v>0</v>
      </c>
    </row>
    <row r="166" spans="1:13" ht="30" customHeight="1" x14ac:dyDescent="0.25">
      <c r="A166" s="129" t="s">
        <v>211</v>
      </c>
      <c r="B166" s="198" t="s">
        <v>212</v>
      </c>
      <c r="C166" s="199"/>
      <c r="D166" s="199"/>
      <c r="E166" s="199"/>
      <c r="F166" s="198"/>
      <c r="G166" s="199"/>
      <c r="H166" s="130">
        <v>3400</v>
      </c>
      <c r="I166" s="131"/>
      <c r="J166" s="200">
        <v>847.49</v>
      </c>
      <c r="K166" s="199"/>
      <c r="L166" s="199"/>
      <c r="M166" s="142">
        <f t="shared" si="2"/>
        <v>0.24926176470588235</v>
      </c>
    </row>
    <row r="167" spans="1:13" s="1" customFormat="1" x14ac:dyDescent="0.25">
      <c r="A167" s="119" t="s">
        <v>501</v>
      </c>
      <c r="B167" s="195" t="s">
        <v>294</v>
      </c>
      <c r="C167" s="196"/>
      <c r="D167" s="196"/>
      <c r="E167" s="196"/>
      <c r="F167" s="195"/>
      <c r="G167" s="196"/>
      <c r="H167" s="120">
        <v>1500</v>
      </c>
      <c r="I167" s="121"/>
      <c r="J167" s="197">
        <v>665.49</v>
      </c>
      <c r="K167" s="196"/>
      <c r="L167" s="196"/>
      <c r="M167" s="139">
        <f t="shared" si="2"/>
        <v>0.44366</v>
      </c>
    </row>
    <row r="168" spans="1:13" s="1" customFormat="1" x14ac:dyDescent="0.25">
      <c r="A168" s="119" t="s">
        <v>505</v>
      </c>
      <c r="B168" s="195" t="s">
        <v>346</v>
      </c>
      <c r="C168" s="196"/>
      <c r="D168" s="196"/>
      <c r="E168" s="196"/>
      <c r="F168" s="195"/>
      <c r="G168" s="196"/>
      <c r="H168" s="120">
        <v>200</v>
      </c>
      <c r="I168" s="121"/>
      <c r="J168" s="197">
        <v>0</v>
      </c>
      <c r="K168" s="196"/>
      <c r="L168" s="196"/>
      <c r="M168" s="139">
        <f t="shared" si="2"/>
        <v>0</v>
      </c>
    </row>
    <row r="169" spans="1:13" s="1" customFormat="1" x14ac:dyDescent="0.25">
      <c r="A169" s="119" t="s">
        <v>509</v>
      </c>
      <c r="B169" s="195" t="s">
        <v>306</v>
      </c>
      <c r="C169" s="196"/>
      <c r="D169" s="196"/>
      <c r="E169" s="196"/>
      <c r="F169" s="195"/>
      <c r="G169" s="196"/>
      <c r="H169" s="120">
        <v>200</v>
      </c>
      <c r="I169" s="121"/>
      <c r="J169" s="197">
        <v>182</v>
      </c>
      <c r="K169" s="196"/>
      <c r="L169" s="196"/>
      <c r="M169" s="139">
        <f t="shared" si="2"/>
        <v>0.91</v>
      </c>
    </row>
    <row r="170" spans="1:13" s="1" customFormat="1" x14ac:dyDescent="0.25">
      <c r="A170" s="119" t="s">
        <v>535</v>
      </c>
      <c r="B170" s="195" t="s">
        <v>148</v>
      </c>
      <c r="C170" s="196"/>
      <c r="D170" s="196"/>
      <c r="E170" s="196"/>
      <c r="F170" s="195"/>
      <c r="G170" s="196"/>
      <c r="H170" s="120">
        <v>500</v>
      </c>
      <c r="I170" s="121"/>
      <c r="J170" s="197">
        <v>0</v>
      </c>
      <c r="K170" s="196"/>
      <c r="L170" s="196"/>
      <c r="M170" s="139">
        <f t="shared" si="2"/>
        <v>0</v>
      </c>
    </row>
    <row r="171" spans="1:13" s="1" customFormat="1" x14ac:dyDescent="0.25">
      <c r="A171" s="119" t="s">
        <v>538</v>
      </c>
      <c r="B171" s="195" t="s">
        <v>369</v>
      </c>
      <c r="C171" s="196"/>
      <c r="D171" s="196"/>
      <c r="E171" s="196"/>
      <c r="F171" s="195"/>
      <c r="G171" s="196"/>
      <c r="H171" s="120">
        <v>1000</v>
      </c>
      <c r="I171" s="121"/>
      <c r="J171" s="197">
        <v>0</v>
      </c>
      <c r="K171" s="196"/>
      <c r="L171" s="196"/>
      <c r="M171" s="139">
        <f t="shared" si="2"/>
        <v>0</v>
      </c>
    </row>
    <row r="172" spans="1:13" ht="24" customHeight="1" x14ac:dyDescent="0.25">
      <c r="A172" s="129" t="s">
        <v>213</v>
      </c>
      <c r="B172" s="198" t="s">
        <v>214</v>
      </c>
      <c r="C172" s="199"/>
      <c r="D172" s="199"/>
      <c r="E172" s="199"/>
      <c r="F172" s="198"/>
      <c r="G172" s="199"/>
      <c r="H172" s="130">
        <v>2300</v>
      </c>
      <c r="I172" s="131"/>
      <c r="J172" s="200">
        <v>1081.95</v>
      </c>
      <c r="K172" s="199"/>
      <c r="L172" s="199"/>
      <c r="M172" s="142">
        <f t="shared" si="2"/>
        <v>0.47041304347826091</v>
      </c>
    </row>
    <row r="173" spans="1:13" s="1" customFormat="1" x14ac:dyDescent="0.25">
      <c r="A173" s="119" t="s">
        <v>490</v>
      </c>
      <c r="B173" s="195" t="s">
        <v>276</v>
      </c>
      <c r="C173" s="196"/>
      <c r="D173" s="196"/>
      <c r="E173" s="196"/>
      <c r="F173" s="195"/>
      <c r="G173" s="196"/>
      <c r="H173" s="120">
        <v>1100</v>
      </c>
      <c r="I173" s="121"/>
      <c r="J173" s="197">
        <v>1020</v>
      </c>
      <c r="K173" s="196"/>
      <c r="L173" s="196"/>
      <c r="M173" s="139">
        <f t="shared" si="2"/>
        <v>0.92727272727272725</v>
      </c>
    </row>
    <row r="174" spans="1:13" s="1" customFormat="1" x14ac:dyDescent="0.25">
      <c r="A174" s="119" t="s">
        <v>491</v>
      </c>
      <c r="B174" s="195" t="s">
        <v>340</v>
      </c>
      <c r="C174" s="196"/>
      <c r="D174" s="196"/>
      <c r="E174" s="196"/>
      <c r="F174" s="195"/>
      <c r="G174" s="196"/>
      <c r="H174" s="120">
        <v>200</v>
      </c>
      <c r="I174" s="121"/>
      <c r="J174" s="197">
        <v>0</v>
      </c>
      <c r="K174" s="196"/>
      <c r="L174" s="196"/>
      <c r="M174" s="139">
        <f t="shared" si="2"/>
        <v>0</v>
      </c>
    </row>
    <row r="175" spans="1:13" s="1" customFormat="1" x14ac:dyDescent="0.25">
      <c r="A175" s="119" t="s">
        <v>494</v>
      </c>
      <c r="B175" s="195" t="s">
        <v>342</v>
      </c>
      <c r="C175" s="196"/>
      <c r="D175" s="196"/>
      <c r="E175" s="196"/>
      <c r="F175" s="195"/>
      <c r="G175" s="196"/>
      <c r="H175" s="120">
        <v>100</v>
      </c>
      <c r="I175" s="121"/>
      <c r="J175" s="197">
        <v>0</v>
      </c>
      <c r="K175" s="196"/>
      <c r="L175" s="196"/>
      <c r="M175" s="139">
        <f t="shared" si="2"/>
        <v>0</v>
      </c>
    </row>
    <row r="176" spans="1:13" s="1" customFormat="1" x14ac:dyDescent="0.25">
      <c r="A176" s="119" t="s">
        <v>505</v>
      </c>
      <c r="B176" s="195" t="s">
        <v>346</v>
      </c>
      <c r="C176" s="196"/>
      <c r="D176" s="196"/>
      <c r="E176" s="196"/>
      <c r="F176" s="195"/>
      <c r="G176" s="196"/>
      <c r="H176" s="120">
        <v>200</v>
      </c>
      <c r="I176" s="121"/>
      <c r="J176" s="197">
        <v>0</v>
      </c>
      <c r="K176" s="196"/>
      <c r="L176" s="196"/>
      <c r="M176" s="139">
        <f t="shared" si="2"/>
        <v>0</v>
      </c>
    </row>
    <row r="177" spans="1:13" s="1" customFormat="1" x14ac:dyDescent="0.25">
      <c r="A177" s="119" t="s">
        <v>524</v>
      </c>
      <c r="B177" s="195" t="s">
        <v>353</v>
      </c>
      <c r="C177" s="196"/>
      <c r="D177" s="196"/>
      <c r="E177" s="196"/>
      <c r="F177" s="195"/>
      <c r="G177" s="196"/>
      <c r="H177" s="120">
        <v>200</v>
      </c>
      <c r="I177" s="121"/>
      <c r="J177" s="197">
        <v>0</v>
      </c>
      <c r="K177" s="196"/>
      <c r="L177" s="196"/>
      <c r="M177" s="139">
        <f t="shared" si="2"/>
        <v>0</v>
      </c>
    </row>
    <row r="178" spans="1:13" s="1" customFormat="1" x14ac:dyDescent="0.25">
      <c r="A178" s="119" t="s">
        <v>535</v>
      </c>
      <c r="B178" s="195" t="s">
        <v>148</v>
      </c>
      <c r="C178" s="196"/>
      <c r="D178" s="196"/>
      <c r="E178" s="196"/>
      <c r="F178" s="195"/>
      <c r="G178" s="196"/>
      <c r="H178" s="120">
        <v>500</v>
      </c>
      <c r="I178" s="121"/>
      <c r="J178" s="197">
        <v>61.95</v>
      </c>
      <c r="K178" s="196"/>
      <c r="L178" s="196"/>
      <c r="M178" s="139">
        <f t="shared" si="2"/>
        <v>0.12390000000000001</v>
      </c>
    </row>
    <row r="179" spans="1:13" ht="30" customHeight="1" x14ac:dyDescent="0.25">
      <c r="A179" s="126" t="s">
        <v>382</v>
      </c>
      <c r="B179" s="203" t="s">
        <v>383</v>
      </c>
      <c r="C179" s="204"/>
      <c r="D179" s="204"/>
      <c r="E179" s="204"/>
      <c r="F179" s="203"/>
      <c r="G179" s="204"/>
      <c r="H179" s="127">
        <v>180</v>
      </c>
      <c r="I179" s="128"/>
      <c r="J179" s="205">
        <v>172</v>
      </c>
      <c r="K179" s="204"/>
      <c r="L179" s="204"/>
      <c r="M179" s="141">
        <f t="shared" si="2"/>
        <v>0.9555555555555556</v>
      </c>
    </row>
    <row r="180" spans="1:13" s="1" customFormat="1" x14ac:dyDescent="0.25">
      <c r="A180" s="119" t="s">
        <v>502</v>
      </c>
      <c r="B180" s="195" t="s">
        <v>296</v>
      </c>
      <c r="C180" s="196"/>
      <c r="D180" s="196"/>
      <c r="E180" s="196"/>
      <c r="F180" s="195"/>
      <c r="G180" s="196"/>
      <c r="H180" s="120">
        <v>180</v>
      </c>
      <c r="I180" s="121"/>
      <c r="J180" s="197">
        <v>172</v>
      </c>
      <c r="K180" s="196"/>
      <c r="L180" s="196"/>
      <c r="M180" s="139">
        <f t="shared" si="2"/>
        <v>0.9555555555555556</v>
      </c>
    </row>
    <row r="181" spans="1:13" ht="30.75" customHeight="1" x14ac:dyDescent="0.25">
      <c r="A181" s="126" t="s">
        <v>384</v>
      </c>
      <c r="B181" s="203" t="s">
        <v>385</v>
      </c>
      <c r="C181" s="204"/>
      <c r="D181" s="204"/>
      <c r="E181" s="204"/>
      <c r="F181" s="203"/>
      <c r="G181" s="204"/>
      <c r="H181" s="127">
        <v>0</v>
      </c>
      <c r="I181" s="128"/>
      <c r="J181" s="205">
        <v>0</v>
      </c>
      <c r="K181" s="204"/>
      <c r="L181" s="204"/>
      <c r="M181" s="141">
        <v>0</v>
      </c>
    </row>
    <row r="182" spans="1:13" s="1" customFormat="1" x14ac:dyDescent="0.25">
      <c r="A182" s="119" t="s">
        <v>502</v>
      </c>
      <c r="B182" s="195" t="s">
        <v>296</v>
      </c>
      <c r="C182" s="196"/>
      <c r="D182" s="196"/>
      <c r="E182" s="196"/>
      <c r="F182" s="195"/>
      <c r="G182" s="196"/>
      <c r="H182" s="120">
        <v>0</v>
      </c>
      <c r="I182" s="121"/>
      <c r="J182" s="197">
        <v>0</v>
      </c>
      <c r="K182" s="196"/>
      <c r="L182" s="196"/>
      <c r="M182" s="139">
        <v>0</v>
      </c>
    </row>
    <row r="183" spans="1:13" ht="33.75" customHeight="1" x14ac:dyDescent="0.25">
      <c r="A183" s="126" t="s">
        <v>386</v>
      </c>
      <c r="B183" s="203" t="s">
        <v>457</v>
      </c>
      <c r="C183" s="204"/>
      <c r="D183" s="204"/>
      <c r="E183" s="204"/>
      <c r="F183" s="203"/>
      <c r="G183" s="204"/>
      <c r="H183" s="127">
        <v>46640</v>
      </c>
      <c r="I183" s="128"/>
      <c r="J183" s="205">
        <v>45183.16</v>
      </c>
      <c r="K183" s="204"/>
      <c r="L183" s="204"/>
      <c r="M183" s="141">
        <f t="shared" si="2"/>
        <v>0.9687641509433963</v>
      </c>
    </row>
    <row r="184" spans="1:13" s="1" customFormat="1" x14ac:dyDescent="0.25">
      <c r="A184" s="119" t="s">
        <v>462</v>
      </c>
      <c r="B184" s="195" t="s">
        <v>226</v>
      </c>
      <c r="C184" s="196"/>
      <c r="D184" s="196"/>
      <c r="E184" s="196"/>
      <c r="F184" s="195"/>
      <c r="G184" s="196"/>
      <c r="H184" s="120">
        <v>30820</v>
      </c>
      <c r="I184" s="121"/>
      <c r="J184" s="197">
        <v>30418.98</v>
      </c>
      <c r="K184" s="196"/>
      <c r="L184" s="196"/>
      <c r="M184" s="139">
        <f t="shared" si="2"/>
        <v>0.98698831927319919</v>
      </c>
    </row>
    <row r="185" spans="1:13" s="1" customFormat="1" x14ac:dyDescent="0.25">
      <c r="A185" s="119" t="s">
        <v>466</v>
      </c>
      <c r="B185" s="195" t="s">
        <v>230</v>
      </c>
      <c r="C185" s="196"/>
      <c r="D185" s="196"/>
      <c r="E185" s="196"/>
      <c r="F185" s="195"/>
      <c r="G185" s="196"/>
      <c r="H185" s="120">
        <v>1290</v>
      </c>
      <c r="I185" s="121"/>
      <c r="J185" s="197">
        <v>1118</v>
      </c>
      <c r="K185" s="196"/>
      <c r="L185" s="196"/>
      <c r="M185" s="139">
        <f t="shared" si="2"/>
        <v>0.8666666666666667</v>
      </c>
    </row>
    <row r="186" spans="1:13" s="1" customFormat="1" x14ac:dyDescent="0.25">
      <c r="A186" s="119" t="s">
        <v>470</v>
      </c>
      <c r="B186" s="195" t="s">
        <v>234</v>
      </c>
      <c r="C186" s="196"/>
      <c r="D186" s="196"/>
      <c r="E186" s="196"/>
      <c r="F186" s="195"/>
      <c r="G186" s="196"/>
      <c r="H186" s="120">
        <v>774</v>
      </c>
      <c r="I186" s="121"/>
      <c r="J186" s="197">
        <v>774</v>
      </c>
      <c r="K186" s="196"/>
      <c r="L186" s="196"/>
      <c r="M186" s="139">
        <f t="shared" si="2"/>
        <v>1</v>
      </c>
    </row>
    <row r="187" spans="1:13" s="1" customFormat="1" x14ac:dyDescent="0.25">
      <c r="A187" s="119" t="s">
        <v>471</v>
      </c>
      <c r="B187" s="195" t="s">
        <v>247</v>
      </c>
      <c r="C187" s="196"/>
      <c r="D187" s="196"/>
      <c r="E187" s="196"/>
      <c r="F187" s="195"/>
      <c r="G187" s="196"/>
      <c r="H187" s="120">
        <v>258</v>
      </c>
      <c r="I187" s="121"/>
      <c r="J187" s="197">
        <v>0</v>
      </c>
      <c r="K187" s="196"/>
      <c r="L187" s="196"/>
      <c r="M187" s="139">
        <f t="shared" si="2"/>
        <v>0</v>
      </c>
    </row>
    <row r="188" spans="1:13" s="1" customFormat="1" x14ac:dyDescent="0.25">
      <c r="A188" s="119" t="s">
        <v>472</v>
      </c>
      <c r="B188" s="195" t="s">
        <v>86</v>
      </c>
      <c r="C188" s="196"/>
      <c r="D188" s="196"/>
      <c r="E188" s="196"/>
      <c r="F188" s="195"/>
      <c r="G188" s="196"/>
      <c r="H188" s="120">
        <v>5072</v>
      </c>
      <c r="I188" s="121"/>
      <c r="J188" s="197">
        <v>5019.1400000000003</v>
      </c>
      <c r="K188" s="196"/>
      <c r="L188" s="196"/>
      <c r="M188" s="139">
        <f t="shared" si="2"/>
        <v>0.98957807570977929</v>
      </c>
    </row>
    <row r="189" spans="1:13" s="1" customFormat="1" x14ac:dyDescent="0.25">
      <c r="A189" s="119" t="s">
        <v>490</v>
      </c>
      <c r="B189" s="195" t="s">
        <v>276</v>
      </c>
      <c r="C189" s="196"/>
      <c r="D189" s="196"/>
      <c r="E189" s="196"/>
      <c r="F189" s="195"/>
      <c r="G189" s="196"/>
      <c r="H189" s="120">
        <v>215</v>
      </c>
      <c r="I189" s="121"/>
      <c r="J189" s="197">
        <v>77.400000000000006</v>
      </c>
      <c r="K189" s="196"/>
      <c r="L189" s="196"/>
      <c r="M189" s="139">
        <f t="shared" si="2"/>
        <v>0.36000000000000004</v>
      </c>
    </row>
    <row r="190" spans="1:13" s="1" customFormat="1" x14ac:dyDescent="0.25">
      <c r="A190" s="119" t="s">
        <v>494</v>
      </c>
      <c r="B190" s="195" t="s">
        <v>342</v>
      </c>
      <c r="C190" s="196"/>
      <c r="D190" s="196"/>
      <c r="E190" s="196"/>
      <c r="F190" s="195"/>
      <c r="G190" s="196"/>
      <c r="H190" s="120">
        <v>172</v>
      </c>
      <c r="I190" s="121"/>
      <c r="J190" s="197">
        <v>0</v>
      </c>
      <c r="K190" s="196"/>
      <c r="L190" s="196"/>
      <c r="M190" s="139">
        <f t="shared" si="2"/>
        <v>0</v>
      </c>
    </row>
    <row r="191" spans="1:13" s="1" customFormat="1" x14ac:dyDescent="0.25">
      <c r="A191" s="119" t="s">
        <v>473</v>
      </c>
      <c r="B191" s="195" t="s">
        <v>237</v>
      </c>
      <c r="C191" s="196"/>
      <c r="D191" s="196"/>
      <c r="E191" s="196"/>
      <c r="F191" s="195"/>
      <c r="G191" s="196"/>
      <c r="H191" s="120">
        <v>1234</v>
      </c>
      <c r="I191" s="121"/>
      <c r="J191" s="197">
        <v>1191.96</v>
      </c>
      <c r="K191" s="196"/>
      <c r="L191" s="196"/>
      <c r="M191" s="139">
        <f t="shared" si="2"/>
        <v>0.96593192868719613</v>
      </c>
    </row>
    <row r="192" spans="1:13" ht="31.5" customHeight="1" x14ac:dyDescent="0.25">
      <c r="A192" s="129" t="s">
        <v>186</v>
      </c>
      <c r="B192" s="198" t="s">
        <v>562</v>
      </c>
      <c r="C192" s="199"/>
      <c r="D192" s="199"/>
      <c r="E192" s="199"/>
      <c r="F192" s="198"/>
      <c r="G192" s="199"/>
      <c r="H192" s="130">
        <v>6805</v>
      </c>
      <c r="I192" s="131"/>
      <c r="J192" s="200">
        <v>6583.68</v>
      </c>
      <c r="K192" s="199"/>
      <c r="L192" s="199"/>
      <c r="M192" s="142">
        <f t="shared" si="2"/>
        <v>0.96747685525349014</v>
      </c>
    </row>
    <row r="193" spans="1:13" s="1" customFormat="1" x14ac:dyDescent="0.25">
      <c r="A193" s="119" t="s">
        <v>462</v>
      </c>
      <c r="B193" s="195" t="s">
        <v>226</v>
      </c>
      <c r="C193" s="196"/>
      <c r="D193" s="196"/>
      <c r="E193" s="196"/>
      <c r="F193" s="195"/>
      <c r="G193" s="196"/>
      <c r="H193" s="120">
        <v>5030</v>
      </c>
      <c r="I193" s="121"/>
      <c r="J193" s="197">
        <v>4951.93</v>
      </c>
      <c r="K193" s="196"/>
      <c r="L193" s="196"/>
      <c r="M193" s="139">
        <f t="shared" si="2"/>
        <v>0.984479125248509</v>
      </c>
    </row>
    <row r="194" spans="1:13" s="1" customFormat="1" x14ac:dyDescent="0.25">
      <c r="A194" s="119" t="s">
        <v>466</v>
      </c>
      <c r="B194" s="195" t="s">
        <v>230</v>
      </c>
      <c r="C194" s="196"/>
      <c r="D194" s="196"/>
      <c r="E194" s="196"/>
      <c r="F194" s="195"/>
      <c r="G194" s="196"/>
      <c r="H194" s="120">
        <v>210</v>
      </c>
      <c r="I194" s="121"/>
      <c r="J194" s="197">
        <v>182</v>
      </c>
      <c r="K194" s="196"/>
      <c r="L194" s="196"/>
      <c r="M194" s="139">
        <f t="shared" si="2"/>
        <v>0.8666666666666667</v>
      </c>
    </row>
    <row r="195" spans="1:13" s="1" customFormat="1" x14ac:dyDescent="0.25">
      <c r="A195" s="119" t="s">
        <v>467</v>
      </c>
      <c r="B195" s="195" t="s">
        <v>243</v>
      </c>
      <c r="C195" s="196"/>
      <c r="D195" s="196"/>
      <c r="E195" s="196"/>
      <c r="F195" s="195"/>
      <c r="G195" s="196"/>
      <c r="H195" s="120">
        <v>300</v>
      </c>
      <c r="I195" s="121"/>
      <c r="J195" s="197">
        <v>300</v>
      </c>
      <c r="K195" s="196"/>
      <c r="L195" s="196"/>
      <c r="M195" s="139">
        <f t="shared" si="2"/>
        <v>1</v>
      </c>
    </row>
    <row r="196" spans="1:13" s="1" customFormat="1" x14ac:dyDescent="0.25">
      <c r="A196" s="119" t="s">
        <v>470</v>
      </c>
      <c r="B196" s="195" t="s">
        <v>234</v>
      </c>
      <c r="C196" s="196"/>
      <c r="D196" s="196"/>
      <c r="E196" s="196"/>
      <c r="F196" s="195"/>
      <c r="G196" s="196"/>
      <c r="H196" s="120">
        <v>126</v>
      </c>
      <c r="I196" s="121"/>
      <c r="J196" s="197">
        <v>126</v>
      </c>
      <c r="K196" s="196"/>
      <c r="L196" s="196"/>
      <c r="M196" s="139">
        <f t="shared" si="2"/>
        <v>1</v>
      </c>
    </row>
    <row r="197" spans="1:13" s="1" customFormat="1" x14ac:dyDescent="0.25">
      <c r="A197" s="119" t="s">
        <v>471</v>
      </c>
      <c r="B197" s="195" t="s">
        <v>247</v>
      </c>
      <c r="C197" s="196"/>
      <c r="D197" s="196"/>
      <c r="E197" s="196"/>
      <c r="F197" s="195"/>
      <c r="G197" s="196"/>
      <c r="H197" s="120">
        <v>42</v>
      </c>
      <c r="I197" s="121"/>
      <c r="J197" s="197">
        <v>0</v>
      </c>
      <c r="K197" s="196"/>
      <c r="L197" s="196"/>
      <c r="M197" s="139">
        <f t="shared" si="2"/>
        <v>0</v>
      </c>
    </row>
    <row r="198" spans="1:13" s="1" customFormat="1" x14ac:dyDescent="0.25">
      <c r="A198" s="119" t="s">
        <v>472</v>
      </c>
      <c r="B198" s="195" t="s">
        <v>86</v>
      </c>
      <c r="C198" s="196"/>
      <c r="D198" s="196"/>
      <c r="E198" s="196"/>
      <c r="F198" s="195"/>
      <c r="G198" s="196"/>
      <c r="H198" s="120">
        <v>828</v>
      </c>
      <c r="I198" s="121"/>
      <c r="J198" s="197">
        <v>817.11</v>
      </c>
      <c r="K198" s="196"/>
      <c r="L198" s="196"/>
      <c r="M198" s="139">
        <f t="shared" ref="M198:M246" si="3">J198/H198</f>
        <v>0.98684782608695654</v>
      </c>
    </row>
    <row r="199" spans="1:13" s="1" customFormat="1" x14ac:dyDescent="0.25">
      <c r="A199" s="119" t="s">
        <v>490</v>
      </c>
      <c r="B199" s="195" t="s">
        <v>276</v>
      </c>
      <c r="C199" s="196"/>
      <c r="D199" s="196"/>
      <c r="E199" s="196"/>
      <c r="F199" s="195"/>
      <c r="G199" s="196"/>
      <c r="H199" s="120">
        <v>35</v>
      </c>
      <c r="I199" s="121"/>
      <c r="J199" s="197">
        <v>12.6</v>
      </c>
      <c r="K199" s="196"/>
      <c r="L199" s="196"/>
      <c r="M199" s="139">
        <f t="shared" si="3"/>
        <v>0.36</v>
      </c>
    </row>
    <row r="200" spans="1:13" s="1" customFormat="1" x14ac:dyDescent="0.25">
      <c r="A200" s="119" t="s">
        <v>494</v>
      </c>
      <c r="B200" s="195" t="s">
        <v>342</v>
      </c>
      <c r="C200" s="196"/>
      <c r="D200" s="196"/>
      <c r="E200" s="196"/>
      <c r="F200" s="195"/>
      <c r="G200" s="196"/>
      <c r="H200" s="120">
        <v>28</v>
      </c>
      <c r="I200" s="121"/>
      <c r="J200" s="197">
        <v>0</v>
      </c>
      <c r="K200" s="196"/>
      <c r="L200" s="196"/>
      <c r="M200" s="139">
        <f t="shared" si="3"/>
        <v>0</v>
      </c>
    </row>
    <row r="201" spans="1:13" s="1" customFormat="1" x14ac:dyDescent="0.25">
      <c r="A201" s="119" t="s">
        <v>473</v>
      </c>
      <c r="B201" s="195" t="s">
        <v>237</v>
      </c>
      <c r="C201" s="196"/>
      <c r="D201" s="196"/>
      <c r="E201" s="196"/>
      <c r="F201" s="195"/>
      <c r="G201" s="196"/>
      <c r="H201" s="120">
        <v>206</v>
      </c>
      <c r="I201" s="121"/>
      <c r="J201" s="197">
        <v>194.04</v>
      </c>
      <c r="K201" s="196"/>
      <c r="L201" s="196"/>
      <c r="M201" s="139">
        <f t="shared" si="3"/>
        <v>0.94194174757281546</v>
      </c>
    </row>
    <row r="202" spans="1:13" ht="31.5" customHeight="1" x14ac:dyDescent="0.25">
      <c r="A202" s="126" t="s">
        <v>387</v>
      </c>
      <c r="B202" s="203" t="s">
        <v>388</v>
      </c>
      <c r="C202" s="204"/>
      <c r="D202" s="204"/>
      <c r="E202" s="204"/>
      <c r="F202" s="203"/>
      <c r="G202" s="204"/>
      <c r="H202" s="127">
        <v>3084.17</v>
      </c>
      <c r="I202" s="128"/>
      <c r="J202" s="205">
        <v>3084.17</v>
      </c>
      <c r="K202" s="204"/>
      <c r="L202" s="204"/>
      <c r="M202" s="141">
        <f t="shared" si="3"/>
        <v>1</v>
      </c>
    </row>
    <row r="203" spans="1:13" s="1" customFormat="1" x14ac:dyDescent="0.25">
      <c r="A203" s="119" t="s">
        <v>502</v>
      </c>
      <c r="B203" s="195" t="s">
        <v>296</v>
      </c>
      <c r="C203" s="196"/>
      <c r="D203" s="196"/>
      <c r="E203" s="196"/>
      <c r="F203" s="195"/>
      <c r="G203" s="196"/>
      <c r="H203" s="120">
        <v>3084.17</v>
      </c>
      <c r="I203" s="121"/>
      <c r="J203" s="197">
        <v>3084.17</v>
      </c>
      <c r="K203" s="196"/>
      <c r="L203" s="196"/>
      <c r="M203" s="139">
        <f t="shared" si="3"/>
        <v>1</v>
      </c>
    </row>
    <row r="204" spans="1:13" ht="30.75" customHeight="1" x14ac:dyDescent="0.25">
      <c r="A204" s="126" t="s">
        <v>459</v>
      </c>
      <c r="B204" s="203" t="s">
        <v>460</v>
      </c>
      <c r="C204" s="204"/>
      <c r="D204" s="204"/>
      <c r="E204" s="204"/>
      <c r="F204" s="203"/>
      <c r="G204" s="204"/>
      <c r="H204" s="127">
        <v>2110</v>
      </c>
      <c r="I204" s="128"/>
      <c r="J204" s="205">
        <v>2084.41</v>
      </c>
      <c r="K204" s="204"/>
      <c r="L204" s="204"/>
      <c r="M204" s="141">
        <f t="shared" si="3"/>
        <v>0.98787203791469191</v>
      </c>
    </row>
    <row r="205" spans="1:13" s="1" customFormat="1" x14ac:dyDescent="0.25">
      <c r="A205" s="119" t="s">
        <v>502</v>
      </c>
      <c r="B205" s="195" t="s">
        <v>296</v>
      </c>
      <c r="C205" s="196"/>
      <c r="D205" s="196"/>
      <c r="E205" s="196"/>
      <c r="F205" s="195"/>
      <c r="G205" s="196"/>
      <c r="H205" s="120">
        <v>2110</v>
      </c>
      <c r="I205" s="121"/>
      <c r="J205" s="197">
        <v>2084.41</v>
      </c>
      <c r="K205" s="196"/>
      <c r="L205" s="196"/>
      <c r="M205" s="139">
        <f t="shared" si="3"/>
        <v>0.98787203791469191</v>
      </c>
    </row>
    <row r="206" spans="1:13" ht="28.5" customHeight="1" x14ac:dyDescent="0.25">
      <c r="A206" s="126" t="s">
        <v>389</v>
      </c>
      <c r="B206" s="203" t="s">
        <v>390</v>
      </c>
      <c r="C206" s="204"/>
      <c r="D206" s="204"/>
      <c r="E206" s="204"/>
      <c r="F206" s="203"/>
      <c r="G206" s="204"/>
      <c r="H206" s="127">
        <v>25591.56</v>
      </c>
      <c r="I206" s="128"/>
      <c r="J206" s="205">
        <v>20007.29</v>
      </c>
      <c r="K206" s="204"/>
      <c r="L206" s="204"/>
      <c r="M206" s="141">
        <f t="shared" si="3"/>
        <v>0.78179251284407825</v>
      </c>
    </row>
    <row r="207" spans="1:13" ht="27.75" customHeight="1" x14ac:dyDescent="0.25">
      <c r="A207" s="129" t="s">
        <v>186</v>
      </c>
      <c r="B207" s="198" t="s">
        <v>562</v>
      </c>
      <c r="C207" s="199"/>
      <c r="D207" s="199"/>
      <c r="E207" s="199"/>
      <c r="F207" s="198"/>
      <c r="G207" s="199"/>
      <c r="H207" s="130">
        <v>2990</v>
      </c>
      <c r="I207" s="131"/>
      <c r="J207" s="200">
        <v>130</v>
      </c>
      <c r="K207" s="199"/>
      <c r="L207" s="199"/>
      <c r="M207" s="142">
        <f t="shared" si="3"/>
        <v>4.3478260869565216E-2</v>
      </c>
    </row>
    <row r="208" spans="1:13" s="1" customFormat="1" x14ac:dyDescent="0.25">
      <c r="A208" s="119" t="s">
        <v>543</v>
      </c>
      <c r="B208" s="195" t="s">
        <v>392</v>
      </c>
      <c r="C208" s="196"/>
      <c r="D208" s="196"/>
      <c r="E208" s="196"/>
      <c r="F208" s="195"/>
      <c r="G208" s="196"/>
      <c r="H208" s="120">
        <v>0</v>
      </c>
      <c r="I208" s="121"/>
      <c r="J208" s="197">
        <v>0</v>
      </c>
      <c r="K208" s="196"/>
      <c r="L208" s="196"/>
      <c r="M208" s="139">
        <v>0</v>
      </c>
    </row>
    <row r="209" spans="1:13" s="1" customFormat="1" x14ac:dyDescent="0.25">
      <c r="A209" s="119" t="s">
        <v>544</v>
      </c>
      <c r="B209" s="195" t="s">
        <v>173</v>
      </c>
      <c r="C209" s="196"/>
      <c r="D209" s="196"/>
      <c r="E209" s="196"/>
      <c r="F209" s="195"/>
      <c r="G209" s="196"/>
      <c r="H209" s="120">
        <v>130</v>
      </c>
      <c r="I209" s="121"/>
      <c r="J209" s="197">
        <v>130</v>
      </c>
      <c r="K209" s="196"/>
      <c r="L209" s="196"/>
      <c r="M209" s="139">
        <f t="shared" si="3"/>
        <v>1</v>
      </c>
    </row>
    <row r="210" spans="1:13" s="1" customFormat="1" ht="24" customHeight="1" x14ac:dyDescent="0.25">
      <c r="A210" s="119" t="s">
        <v>545</v>
      </c>
      <c r="B210" s="195" t="s">
        <v>175</v>
      </c>
      <c r="C210" s="196"/>
      <c r="D210" s="196"/>
      <c r="E210" s="196"/>
      <c r="F210" s="195"/>
      <c r="G210" s="196"/>
      <c r="H210" s="120">
        <v>2860</v>
      </c>
      <c r="I210" s="121"/>
      <c r="J210" s="197">
        <v>0</v>
      </c>
      <c r="K210" s="196"/>
      <c r="L210" s="196"/>
      <c r="M210" s="139">
        <f t="shared" si="3"/>
        <v>0</v>
      </c>
    </row>
    <row r="211" spans="1:13" ht="32.25" customHeight="1" x14ac:dyDescent="0.25">
      <c r="A211" s="129" t="s">
        <v>188</v>
      </c>
      <c r="B211" s="198" t="s">
        <v>189</v>
      </c>
      <c r="C211" s="199"/>
      <c r="D211" s="199"/>
      <c r="E211" s="199"/>
      <c r="F211" s="198"/>
      <c r="G211" s="199"/>
      <c r="H211" s="130">
        <v>0</v>
      </c>
      <c r="I211" s="131"/>
      <c r="J211" s="200">
        <v>0</v>
      </c>
      <c r="K211" s="199"/>
      <c r="L211" s="199"/>
      <c r="M211" s="142">
        <v>0</v>
      </c>
    </row>
    <row r="212" spans="1:13" s="1" customFormat="1" x14ac:dyDescent="0.25">
      <c r="A212" s="119" t="s">
        <v>545</v>
      </c>
      <c r="B212" s="195" t="s">
        <v>175</v>
      </c>
      <c r="C212" s="196"/>
      <c r="D212" s="196"/>
      <c r="E212" s="196"/>
      <c r="F212" s="195"/>
      <c r="G212" s="196"/>
      <c r="H212" s="120">
        <v>0</v>
      </c>
      <c r="I212" s="121"/>
      <c r="J212" s="197">
        <v>0</v>
      </c>
      <c r="K212" s="196"/>
      <c r="L212" s="196"/>
      <c r="M212" s="139">
        <v>0</v>
      </c>
    </row>
    <row r="213" spans="1:13" ht="27" customHeight="1" x14ac:dyDescent="0.25">
      <c r="A213" s="124" t="s">
        <v>190</v>
      </c>
      <c r="B213" s="198" t="s">
        <v>562</v>
      </c>
      <c r="C213" s="199"/>
      <c r="D213" s="199"/>
      <c r="E213" s="199"/>
      <c r="F213" s="201"/>
      <c r="G213" s="202"/>
      <c r="H213" s="135">
        <v>12831.56</v>
      </c>
      <c r="I213" s="125"/>
      <c r="J213" s="200">
        <v>12831.56</v>
      </c>
      <c r="K213" s="199"/>
      <c r="L213" s="199"/>
      <c r="M213" s="142">
        <f t="shared" si="3"/>
        <v>1</v>
      </c>
    </row>
    <row r="214" spans="1:13" s="1" customFormat="1" x14ac:dyDescent="0.25">
      <c r="A214" s="119" t="s">
        <v>546</v>
      </c>
      <c r="B214" s="195" t="s">
        <v>395</v>
      </c>
      <c r="C214" s="196"/>
      <c r="D214" s="196"/>
      <c r="E214" s="196"/>
      <c r="F214" s="195"/>
      <c r="G214" s="196"/>
      <c r="H214" s="120">
        <v>0</v>
      </c>
      <c r="I214" s="121"/>
      <c r="J214" s="197">
        <v>0</v>
      </c>
      <c r="K214" s="196"/>
      <c r="L214" s="196"/>
      <c r="M214" s="139">
        <v>0</v>
      </c>
    </row>
    <row r="215" spans="1:13" s="1" customFormat="1" x14ac:dyDescent="0.25">
      <c r="A215" s="119" t="s">
        <v>545</v>
      </c>
      <c r="B215" s="195" t="s">
        <v>175</v>
      </c>
      <c r="C215" s="196"/>
      <c r="D215" s="196"/>
      <c r="E215" s="196"/>
      <c r="F215" s="195"/>
      <c r="G215" s="196"/>
      <c r="H215" s="120">
        <v>12831.56</v>
      </c>
      <c r="I215" s="121"/>
      <c r="J215" s="197">
        <v>12831.56</v>
      </c>
      <c r="K215" s="196"/>
      <c r="L215" s="196"/>
      <c r="M215" s="139">
        <f t="shared" si="3"/>
        <v>1</v>
      </c>
    </row>
    <row r="216" spans="1:13" ht="31.5" customHeight="1" x14ac:dyDescent="0.25">
      <c r="A216" s="129" t="s">
        <v>192</v>
      </c>
      <c r="B216" s="198" t="s">
        <v>193</v>
      </c>
      <c r="C216" s="199"/>
      <c r="D216" s="199"/>
      <c r="E216" s="199"/>
      <c r="F216" s="198"/>
      <c r="G216" s="199"/>
      <c r="H216" s="130">
        <v>4050</v>
      </c>
      <c r="I216" s="131"/>
      <c r="J216" s="200">
        <v>3171.44</v>
      </c>
      <c r="K216" s="199"/>
      <c r="L216" s="199"/>
      <c r="M216" s="142">
        <f t="shared" si="3"/>
        <v>0.78307160493827166</v>
      </c>
    </row>
    <row r="217" spans="1:13" s="1" customFormat="1" x14ac:dyDescent="0.25">
      <c r="A217" s="119" t="s">
        <v>547</v>
      </c>
      <c r="B217" s="195" t="s">
        <v>166</v>
      </c>
      <c r="C217" s="196"/>
      <c r="D217" s="196"/>
      <c r="E217" s="196"/>
      <c r="F217" s="195"/>
      <c r="G217" s="196"/>
      <c r="H217" s="120">
        <v>0</v>
      </c>
      <c r="I217" s="121"/>
      <c r="J217" s="197">
        <v>0</v>
      </c>
      <c r="K217" s="196"/>
      <c r="L217" s="196"/>
      <c r="M217" s="139">
        <v>0</v>
      </c>
    </row>
    <row r="218" spans="1:13" s="1" customFormat="1" x14ac:dyDescent="0.25">
      <c r="A218" s="119" t="s">
        <v>548</v>
      </c>
      <c r="B218" s="195" t="s">
        <v>397</v>
      </c>
      <c r="C218" s="196"/>
      <c r="D218" s="196"/>
      <c r="E218" s="196"/>
      <c r="F218" s="195"/>
      <c r="G218" s="196"/>
      <c r="H218" s="120">
        <v>3500</v>
      </c>
      <c r="I218" s="121"/>
      <c r="J218" s="197">
        <v>2797</v>
      </c>
      <c r="K218" s="196"/>
      <c r="L218" s="196"/>
      <c r="M218" s="139">
        <f t="shared" si="3"/>
        <v>0.79914285714285715</v>
      </c>
    </row>
    <row r="219" spans="1:13" s="1" customFormat="1" x14ac:dyDescent="0.25">
      <c r="A219" s="119" t="s">
        <v>549</v>
      </c>
      <c r="B219" s="195" t="s">
        <v>402</v>
      </c>
      <c r="C219" s="196"/>
      <c r="D219" s="196"/>
      <c r="E219" s="196"/>
      <c r="F219" s="195"/>
      <c r="G219" s="196"/>
      <c r="H219" s="120">
        <v>0</v>
      </c>
      <c r="I219" s="121"/>
      <c r="J219" s="197">
        <v>0</v>
      </c>
      <c r="K219" s="196"/>
      <c r="L219" s="196"/>
      <c r="M219" s="139">
        <v>0</v>
      </c>
    </row>
    <row r="220" spans="1:13" s="1" customFormat="1" x14ac:dyDescent="0.25">
      <c r="A220" s="119" t="s">
        <v>550</v>
      </c>
      <c r="B220" s="195" t="s">
        <v>399</v>
      </c>
      <c r="C220" s="196"/>
      <c r="D220" s="196"/>
      <c r="E220" s="196"/>
      <c r="F220" s="195"/>
      <c r="G220" s="196"/>
      <c r="H220" s="120">
        <v>0</v>
      </c>
      <c r="I220" s="121"/>
      <c r="J220" s="197">
        <v>0</v>
      </c>
      <c r="K220" s="196"/>
      <c r="L220" s="196"/>
      <c r="M220" s="139">
        <v>0</v>
      </c>
    </row>
    <row r="221" spans="1:13" s="1" customFormat="1" x14ac:dyDescent="0.25">
      <c r="A221" s="119" t="s">
        <v>551</v>
      </c>
      <c r="B221" s="195" t="s">
        <v>407</v>
      </c>
      <c r="C221" s="196"/>
      <c r="D221" s="196"/>
      <c r="E221" s="196"/>
      <c r="F221" s="195"/>
      <c r="G221" s="196"/>
      <c r="H221" s="120">
        <v>350</v>
      </c>
      <c r="I221" s="121"/>
      <c r="J221" s="197">
        <v>317.26</v>
      </c>
      <c r="K221" s="196"/>
      <c r="L221" s="196"/>
      <c r="M221" s="139">
        <f t="shared" si="3"/>
        <v>0.90645714285714285</v>
      </c>
    </row>
    <row r="222" spans="1:13" s="1" customFormat="1" x14ac:dyDescent="0.25">
      <c r="A222" s="119" t="s">
        <v>552</v>
      </c>
      <c r="B222" s="195" t="s">
        <v>404</v>
      </c>
      <c r="C222" s="196"/>
      <c r="D222" s="196"/>
      <c r="E222" s="196"/>
      <c r="F222" s="195"/>
      <c r="G222" s="196"/>
      <c r="H222" s="120">
        <v>50</v>
      </c>
      <c r="I222" s="121"/>
      <c r="J222" s="197">
        <v>0</v>
      </c>
      <c r="K222" s="196"/>
      <c r="L222" s="196"/>
      <c r="M222" s="139">
        <f t="shared" si="3"/>
        <v>0</v>
      </c>
    </row>
    <row r="223" spans="1:13" s="1" customFormat="1" x14ac:dyDescent="0.25">
      <c r="A223" s="119" t="s">
        <v>543</v>
      </c>
      <c r="B223" s="195" t="s">
        <v>392</v>
      </c>
      <c r="C223" s="196"/>
      <c r="D223" s="196"/>
      <c r="E223" s="196"/>
      <c r="F223" s="195"/>
      <c r="G223" s="196"/>
      <c r="H223" s="120">
        <v>50</v>
      </c>
      <c r="I223" s="121"/>
      <c r="J223" s="197">
        <v>0</v>
      </c>
      <c r="K223" s="196"/>
      <c r="L223" s="196"/>
      <c r="M223" s="139">
        <f t="shared" si="3"/>
        <v>0</v>
      </c>
    </row>
    <row r="224" spans="1:13" s="1" customFormat="1" x14ac:dyDescent="0.25">
      <c r="A224" s="119" t="s">
        <v>544</v>
      </c>
      <c r="B224" s="195" t="s">
        <v>173</v>
      </c>
      <c r="C224" s="196"/>
      <c r="D224" s="196"/>
      <c r="E224" s="196"/>
      <c r="F224" s="195"/>
      <c r="G224" s="196"/>
      <c r="H224" s="120">
        <v>100</v>
      </c>
      <c r="I224" s="121"/>
      <c r="J224" s="197">
        <v>57.18</v>
      </c>
      <c r="K224" s="196"/>
      <c r="L224" s="196"/>
      <c r="M224" s="139">
        <f t="shared" si="3"/>
        <v>0.57179999999999997</v>
      </c>
    </row>
    <row r="225" spans="1:13" s="1" customFormat="1" x14ac:dyDescent="0.25">
      <c r="A225" s="119" t="s">
        <v>545</v>
      </c>
      <c r="B225" s="195" t="s">
        <v>175</v>
      </c>
      <c r="C225" s="196"/>
      <c r="D225" s="196"/>
      <c r="E225" s="196"/>
      <c r="F225" s="195"/>
      <c r="G225" s="196"/>
      <c r="H225" s="120">
        <v>0</v>
      </c>
      <c r="I225" s="121"/>
      <c r="J225" s="197">
        <v>0</v>
      </c>
      <c r="K225" s="196"/>
      <c r="L225" s="196"/>
      <c r="M225" s="139">
        <v>0</v>
      </c>
    </row>
    <row r="226" spans="1:13" ht="22.5" customHeight="1" x14ac:dyDescent="0.25">
      <c r="A226" s="129" t="s">
        <v>194</v>
      </c>
      <c r="B226" s="198" t="s">
        <v>565</v>
      </c>
      <c r="C226" s="199"/>
      <c r="D226" s="199"/>
      <c r="E226" s="199"/>
      <c r="F226" s="198"/>
      <c r="G226" s="199"/>
      <c r="H226" s="130">
        <v>20</v>
      </c>
      <c r="I226" s="131"/>
      <c r="J226" s="200">
        <v>0</v>
      </c>
      <c r="K226" s="199"/>
      <c r="L226" s="199"/>
      <c r="M226" s="142">
        <f t="shared" si="3"/>
        <v>0</v>
      </c>
    </row>
    <row r="227" spans="1:13" s="1" customFormat="1" x14ac:dyDescent="0.25">
      <c r="A227" s="119" t="s">
        <v>544</v>
      </c>
      <c r="B227" s="195" t="s">
        <v>173</v>
      </c>
      <c r="C227" s="196"/>
      <c r="D227" s="196"/>
      <c r="E227" s="196"/>
      <c r="F227" s="195"/>
      <c r="G227" s="196"/>
      <c r="H227" s="120">
        <v>20</v>
      </c>
      <c r="I227" s="121"/>
      <c r="J227" s="197">
        <v>0</v>
      </c>
      <c r="K227" s="196"/>
      <c r="L227" s="196"/>
      <c r="M227" s="139">
        <f t="shared" si="3"/>
        <v>0</v>
      </c>
    </row>
    <row r="228" spans="1:13" ht="22.5" customHeight="1" x14ac:dyDescent="0.25">
      <c r="A228" s="129" t="s">
        <v>200</v>
      </c>
      <c r="B228" s="198" t="s">
        <v>561</v>
      </c>
      <c r="C228" s="199"/>
      <c r="D228" s="199"/>
      <c r="E228" s="199"/>
      <c r="F228" s="198"/>
      <c r="G228" s="199"/>
      <c r="H228" s="130">
        <v>300</v>
      </c>
      <c r="I228" s="131"/>
      <c r="J228" s="200">
        <v>0</v>
      </c>
      <c r="K228" s="199"/>
      <c r="L228" s="199"/>
      <c r="M228" s="142">
        <f t="shared" si="3"/>
        <v>0</v>
      </c>
    </row>
    <row r="229" spans="1:13" s="1" customFormat="1" x14ac:dyDescent="0.25">
      <c r="A229" s="119" t="s">
        <v>543</v>
      </c>
      <c r="B229" s="195" t="s">
        <v>392</v>
      </c>
      <c r="C229" s="196"/>
      <c r="D229" s="196"/>
      <c r="E229" s="196"/>
      <c r="F229" s="195"/>
      <c r="G229" s="196"/>
      <c r="H229" s="120">
        <v>300</v>
      </c>
      <c r="I229" s="121"/>
      <c r="J229" s="197">
        <v>0</v>
      </c>
      <c r="K229" s="196"/>
      <c r="L229" s="196"/>
      <c r="M229" s="139">
        <f t="shared" si="3"/>
        <v>0</v>
      </c>
    </row>
    <row r="230" spans="1:13" ht="27.75" customHeight="1" x14ac:dyDescent="0.25">
      <c r="A230" s="129" t="s">
        <v>202</v>
      </c>
      <c r="B230" s="198" t="s">
        <v>205</v>
      </c>
      <c r="C230" s="199"/>
      <c r="D230" s="199"/>
      <c r="E230" s="199"/>
      <c r="F230" s="198"/>
      <c r="G230" s="199"/>
      <c r="H230" s="130">
        <v>4600</v>
      </c>
      <c r="I230" s="131"/>
      <c r="J230" s="200">
        <v>3874.29</v>
      </c>
      <c r="K230" s="199"/>
      <c r="L230" s="199"/>
      <c r="M230" s="142">
        <f t="shared" si="3"/>
        <v>0.84223695652173913</v>
      </c>
    </row>
    <row r="231" spans="1:13" s="1" customFormat="1" x14ac:dyDescent="0.25">
      <c r="A231" s="119" t="s">
        <v>548</v>
      </c>
      <c r="B231" s="195" t="s">
        <v>397</v>
      </c>
      <c r="C231" s="196"/>
      <c r="D231" s="196"/>
      <c r="E231" s="196"/>
      <c r="F231" s="195"/>
      <c r="G231" s="196"/>
      <c r="H231" s="120">
        <v>100</v>
      </c>
      <c r="I231" s="121"/>
      <c r="J231" s="197">
        <v>0</v>
      </c>
      <c r="K231" s="196"/>
      <c r="L231" s="196"/>
      <c r="M231" s="139">
        <f t="shared" si="3"/>
        <v>0</v>
      </c>
    </row>
    <row r="232" spans="1:13" s="1" customFormat="1" x14ac:dyDescent="0.25">
      <c r="A232" s="119" t="s">
        <v>549</v>
      </c>
      <c r="B232" s="195" t="s">
        <v>402</v>
      </c>
      <c r="C232" s="196"/>
      <c r="D232" s="196"/>
      <c r="E232" s="196"/>
      <c r="F232" s="195"/>
      <c r="G232" s="196"/>
      <c r="H232" s="120">
        <v>100</v>
      </c>
      <c r="I232" s="121"/>
      <c r="J232" s="197">
        <v>0</v>
      </c>
      <c r="K232" s="196"/>
      <c r="L232" s="196"/>
      <c r="M232" s="139">
        <f t="shared" si="3"/>
        <v>0</v>
      </c>
    </row>
    <row r="233" spans="1:13" s="1" customFormat="1" x14ac:dyDescent="0.25">
      <c r="A233" s="119" t="s">
        <v>550</v>
      </c>
      <c r="B233" s="195" t="s">
        <v>399</v>
      </c>
      <c r="C233" s="196"/>
      <c r="D233" s="196"/>
      <c r="E233" s="196"/>
      <c r="F233" s="195"/>
      <c r="G233" s="196"/>
      <c r="H233" s="120">
        <v>0</v>
      </c>
      <c r="I233" s="121"/>
      <c r="J233" s="197">
        <v>0</v>
      </c>
      <c r="K233" s="196"/>
      <c r="L233" s="196"/>
      <c r="M233" s="139">
        <v>0</v>
      </c>
    </row>
    <row r="234" spans="1:13" s="1" customFormat="1" x14ac:dyDescent="0.25">
      <c r="A234" s="119" t="s">
        <v>551</v>
      </c>
      <c r="B234" s="195" t="s">
        <v>407</v>
      </c>
      <c r="C234" s="196"/>
      <c r="D234" s="196"/>
      <c r="E234" s="196"/>
      <c r="F234" s="195"/>
      <c r="G234" s="196"/>
      <c r="H234" s="120">
        <v>0</v>
      </c>
      <c r="I234" s="121"/>
      <c r="J234" s="197">
        <v>0</v>
      </c>
      <c r="K234" s="196"/>
      <c r="L234" s="196"/>
      <c r="M234" s="139">
        <v>0</v>
      </c>
    </row>
    <row r="235" spans="1:13" s="1" customFormat="1" x14ac:dyDescent="0.25">
      <c r="A235" s="119" t="s">
        <v>552</v>
      </c>
      <c r="B235" s="195" t="s">
        <v>404</v>
      </c>
      <c r="C235" s="196"/>
      <c r="D235" s="196"/>
      <c r="E235" s="196"/>
      <c r="F235" s="195"/>
      <c r="G235" s="196"/>
      <c r="H235" s="120">
        <v>1200</v>
      </c>
      <c r="I235" s="121"/>
      <c r="J235" s="197">
        <v>1099.6300000000001</v>
      </c>
      <c r="K235" s="196"/>
      <c r="L235" s="196"/>
      <c r="M235" s="139">
        <f t="shared" si="3"/>
        <v>0.91635833333333339</v>
      </c>
    </row>
    <row r="236" spans="1:13" s="1" customFormat="1" x14ac:dyDescent="0.25">
      <c r="A236" s="119" t="s">
        <v>543</v>
      </c>
      <c r="B236" s="195" t="s">
        <v>392</v>
      </c>
      <c r="C236" s="196"/>
      <c r="D236" s="196"/>
      <c r="E236" s="196"/>
      <c r="F236" s="195"/>
      <c r="G236" s="196"/>
      <c r="H236" s="120">
        <v>100</v>
      </c>
      <c r="I236" s="121"/>
      <c r="J236" s="197">
        <v>0</v>
      </c>
      <c r="K236" s="196"/>
      <c r="L236" s="196"/>
      <c r="M236" s="139">
        <f t="shared" si="3"/>
        <v>0</v>
      </c>
    </row>
    <row r="237" spans="1:13" s="1" customFormat="1" x14ac:dyDescent="0.25">
      <c r="A237" s="119" t="s">
        <v>544</v>
      </c>
      <c r="B237" s="195" t="s">
        <v>173</v>
      </c>
      <c r="C237" s="196"/>
      <c r="D237" s="196"/>
      <c r="E237" s="196"/>
      <c r="F237" s="195"/>
      <c r="G237" s="196"/>
      <c r="H237" s="120">
        <v>3100</v>
      </c>
      <c r="I237" s="121"/>
      <c r="J237" s="197">
        <v>2774.66</v>
      </c>
      <c r="K237" s="196"/>
      <c r="L237" s="196"/>
      <c r="M237" s="139">
        <f t="shared" si="3"/>
        <v>0.89505161290322577</v>
      </c>
    </row>
    <row r="238" spans="1:13" s="1" customFormat="1" x14ac:dyDescent="0.25">
      <c r="A238" s="119" t="s">
        <v>545</v>
      </c>
      <c r="B238" s="195" t="s">
        <v>175</v>
      </c>
      <c r="C238" s="196"/>
      <c r="D238" s="196"/>
      <c r="E238" s="196"/>
      <c r="F238" s="195"/>
      <c r="G238" s="196"/>
      <c r="H238" s="120">
        <v>0</v>
      </c>
      <c r="I238" s="121"/>
      <c r="J238" s="197">
        <v>0</v>
      </c>
      <c r="K238" s="196"/>
      <c r="L238" s="196"/>
      <c r="M238" s="139">
        <v>0</v>
      </c>
    </row>
    <row r="239" spans="1:13" ht="24.75" customHeight="1" x14ac:dyDescent="0.25">
      <c r="A239" s="129" t="s">
        <v>204</v>
      </c>
      <c r="B239" s="198" t="s">
        <v>205</v>
      </c>
      <c r="C239" s="199"/>
      <c r="D239" s="199"/>
      <c r="E239" s="199"/>
      <c r="F239" s="198"/>
      <c r="G239" s="199"/>
      <c r="H239" s="130">
        <v>0</v>
      </c>
      <c r="I239" s="131"/>
      <c r="J239" s="200">
        <v>0</v>
      </c>
      <c r="K239" s="199"/>
      <c r="L239" s="199"/>
      <c r="M239" s="142">
        <v>0</v>
      </c>
    </row>
    <row r="240" spans="1:13" s="1" customFormat="1" x14ac:dyDescent="0.25">
      <c r="A240" s="119" t="s">
        <v>545</v>
      </c>
      <c r="B240" s="195" t="s">
        <v>175</v>
      </c>
      <c r="C240" s="196"/>
      <c r="D240" s="196"/>
      <c r="E240" s="196"/>
      <c r="F240" s="195"/>
      <c r="G240" s="196"/>
      <c r="H240" s="120">
        <v>0</v>
      </c>
      <c r="I240" s="121"/>
      <c r="J240" s="197">
        <v>0</v>
      </c>
      <c r="K240" s="196"/>
      <c r="L240" s="196"/>
      <c r="M240" s="139">
        <v>0</v>
      </c>
    </row>
    <row r="241" spans="1:13" ht="23.25" customHeight="1" x14ac:dyDescent="0.25">
      <c r="A241" s="129" t="s">
        <v>211</v>
      </c>
      <c r="B241" s="198" t="s">
        <v>212</v>
      </c>
      <c r="C241" s="199"/>
      <c r="D241" s="199"/>
      <c r="E241" s="199"/>
      <c r="F241" s="198"/>
      <c r="G241" s="199"/>
      <c r="H241" s="130">
        <v>200</v>
      </c>
      <c r="I241" s="131"/>
      <c r="J241" s="200">
        <v>0</v>
      </c>
      <c r="K241" s="199"/>
      <c r="L241" s="199"/>
      <c r="M241" s="142">
        <f t="shared" si="3"/>
        <v>0</v>
      </c>
    </row>
    <row r="242" spans="1:13" s="1" customFormat="1" x14ac:dyDescent="0.25">
      <c r="A242" s="119" t="s">
        <v>549</v>
      </c>
      <c r="B242" s="195" t="s">
        <v>402</v>
      </c>
      <c r="C242" s="196"/>
      <c r="D242" s="196"/>
      <c r="E242" s="196"/>
      <c r="F242" s="195"/>
      <c r="G242" s="196"/>
      <c r="H242" s="120">
        <v>100</v>
      </c>
      <c r="I242" s="121"/>
      <c r="J242" s="197">
        <v>0</v>
      </c>
      <c r="K242" s="196"/>
      <c r="L242" s="196"/>
      <c r="M242" s="139">
        <f t="shared" si="3"/>
        <v>0</v>
      </c>
    </row>
    <row r="243" spans="1:13" s="1" customFormat="1" x14ac:dyDescent="0.25">
      <c r="A243" s="119" t="s">
        <v>550</v>
      </c>
      <c r="B243" s="195" t="s">
        <v>399</v>
      </c>
      <c r="C243" s="196"/>
      <c r="D243" s="196"/>
      <c r="E243" s="196"/>
      <c r="F243" s="195"/>
      <c r="G243" s="196"/>
      <c r="H243" s="120">
        <v>100</v>
      </c>
      <c r="I243" s="121"/>
      <c r="J243" s="197">
        <v>0</v>
      </c>
      <c r="K243" s="196"/>
      <c r="L243" s="196"/>
      <c r="M243" s="139">
        <f t="shared" si="3"/>
        <v>0</v>
      </c>
    </row>
    <row r="244" spans="1:13" ht="24.75" customHeight="1" x14ac:dyDescent="0.25">
      <c r="A244" s="129" t="s">
        <v>213</v>
      </c>
      <c r="B244" s="198" t="s">
        <v>214</v>
      </c>
      <c r="C244" s="199"/>
      <c r="D244" s="199"/>
      <c r="E244" s="199"/>
      <c r="F244" s="198"/>
      <c r="G244" s="199"/>
      <c r="H244" s="130">
        <v>600</v>
      </c>
      <c r="I244" s="131"/>
      <c r="J244" s="200">
        <v>0</v>
      </c>
      <c r="K244" s="199"/>
      <c r="L244" s="199"/>
      <c r="M244" s="142">
        <f t="shared" si="3"/>
        <v>0</v>
      </c>
    </row>
    <row r="245" spans="1:13" s="1" customFormat="1" x14ac:dyDescent="0.25">
      <c r="A245" s="119" t="s">
        <v>548</v>
      </c>
      <c r="B245" s="195" t="s">
        <v>397</v>
      </c>
      <c r="C245" s="196"/>
      <c r="D245" s="196"/>
      <c r="E245" s="196"/>
      <c r="F245" s="195"/>
      <c r="G245" s="196"/>
      <c r="H245" s="120">
        <v>300</v>
      </c>
      <c r="I245" s="121"/>
      <c r="J245" s="197">
        <v>0</v>
      </c>
      <c r="K245" s="196"/>
      <c r="L245" s="196"/>
      <c r="M245" s="139">
        <f t="shared" si="3"/>
        <v>0</v>
      </c>
    </row>
    <row r="246" spans="1:13" s="1" customFormat="1" x14ac:dyDescent="0.25">
      <c r="A246" s="119" t="s">
        <v>549</v>
      </c>
      <c r="B246" s="195" t="s">
        <v>402</v>
      </c>
      <c r="C246" s="196"/>
      <c r="D246" s="196"/>
      <c r="E246" s="196"/>
      <c r="F246" s="195"/>
      <c r="G246" s="196"/>
      <c r="H246" s="120">
        <v>300</v>
      </c>
      <c r="I246" s="121"/>
      <c r="J246" s="197">
        <v>0</v>
      </c>
      <c r="K246" s="196"/>
      <c r="L246" s="196"/>
      <c r="M246" s="139">
        <f t="shared" si="3"/>
        <v>0</v>
      </c>
    </row>
  </sheetData>
  <mergeCells count="729">
    <mergeCell ref="B5:E5"/>
    <mergeCell ref="F5:G5"/>
    <mergeCell ref="J5:L5"/>
    <mergeCell ref="B6:E6"/>
    <mergeCell ref="F6:G6"/>
    <mergeCell ref="J6:L6"/>
    <mergeCell ref="B11:E11"/>
    <mergeCell ref="F11:G11"/>
    <mergeCell ref="J11:L11"/>
    <mergeCell ref="B9:E9"/>
    <mergeCell ref="F9:G9"/>
    <mergeCell ref="J9:L9"/>
    <mergeCell ref="B7:E7"/>
    <mergeCell ref="F7:G7"/>
    <mergeCell ref="J7:L7"/>
    <mergeCell ref="B8:E8"/>
    <mergeCell ref="F8:G8"/>
    <mergeCell ref="J8:L8"/>
    <mergeCell ref="B12:E12"/>
    <mergeCell ref="F12:G12"/>
    <mergeCell ref="J12:L12"/>
    <mergeCell ref="B10:E10"/>
    <mergeCell ref="F10:G10"/>
    <mergeCell ref="J10:L10"/>
    <mergeCell ref="B15:E15"/>
    <mergeCell ref="F15:G15"/>
    <mergeCell ref="J15:L15"/>
    <mergeCell ref="B16:E16"/>
    <mergeCell ref="F16:G16"/>
    <mergeCell ref="J16:L16"/>
    <mergeCell ref="B13:E13"/>
    <mergeCell ref="F13:G13"/>
    <mergeCell ref="J13:L13"/>
    <mergeCell ref="B14:E14"/>
    <mergeCell ref="F14:G14"/>
    <mergeCell ref="J14:L14"/>
    <mergeCell ref="B19:E19"/>
    <mergeCell ref="F19:G19"/>
    <mergeCell ref="J19:L19"/>
    <mergeCell ref="B20:E20"/>
    <mergeCell ref="F20:G20"/>
    <mergeCell ref="J20:L20"/>
    <mergeCell ref="B17:E17"/>
    <mergeCell ref="F17:G17"/>
    <mergeCell ref="J17:L17"/>
    <mergeCell ref="B18:E18"/>
    <mergeCell ref="F18:G18"/>
    <mergeCell ref="J18:L18"/>
    <mergeCell ref="B23:E23"/>
    <mergeCell ref="F23:G23"/>
    <mergeCell ref="J23:L23"/>
    <mergeCell ref="B24:E24"/>
    <mergeCell ref="F24:G24"/>
    <mergeCell ref="J24:L24"/>
    <mergeCell ref="B21:E21"/>
    <mergeCell ref="F21:G21"/>
    <mergeCell ref="J21:L21"/>
    <mergeCell ref="B22:E22"/>
    <mergeCell ref="F22:G22"/>
    <mergeCell ref="J22:L22"/>
    <mergeCell ref="B27:E27"/>
    <mergeCell ref="F27:G27"/>
    <mergeCell ref="J27:L27"/>
    <mergeCell ref="B28:E28"/>
    <mergeCell ref="F28:G28"/>
    <mergeCell ref="J28:L28"/>
    <mergeCell ref="B25:E25"/>
    <mergeCell ref="F25:G25"/>
    <mergeCell ref="J25:L25"/>
    <mergeCell ref="B26:E26"/>
    <mergeCell ref="F26:G26"/>
    <mergeCell ref="J26:L26"/>
    <mergeCell ref="B31:E31"/>
    <mergeCell ref="F31:G31"/>
    <mergeCell ref="J31:L31"/>
    <mergeCell ref="B32:E32"/>
    <mergeCell ref="F32:G32"/>
    <mergeCell ref="J32:L32"/>
    <mergeCell ref="B29:E29"/>
    <mergeCell ref="F29:G29"/>
    <mergeCell ref="J29:L29"/>
    <mergeCell ref="B30:E30"/>
    <mergeCell ref="F30:G30"/>
    <mergeCell ref="J30:L30"/>
    <mergeCell ref="B35:E35"/>
    <mergeCell ref="F35:G35"/>
    <mergeCell ref="J35:L35"/>
    <mergeCell ref="B36:E36"/>
    <mergeCell ref="F36:G36"/>
    <mergeCell ref="J36:L36"/>
    <mergeCell ref="B33:E33"/>
    <mergeCell ref="F33:G33"/>
    <mergeCell ref="J33:L33"/>
    <mergeCell ref="B34:E34"/>
    <mergeCell ref="F34:G34"/>
    <mergeCell ref="J34:L34"/>
    <mergeCell ref="B39:E39"/>
    <mergeCell ref="F39:G39"/>
    <mergeCell ref="J39:L39"/>
    <mergeCell ref="B40:E40"/>
    <mergeCell ref="F40:G40"/>
    <mergeCell ref="J40:L40"/>
    <mergeCell ref="B37:E37"/>
    <mergeCell ref="F37:G37"/>
    <mergeCell ref="J37:L37"/>
    <mergeCell ref="B38:E38"/>
    <mergeCell ref="F38:G38"/>
    <mergeCell ref="J38:L38"/>
    <mergeCell ref="B43:E43"/>
    <mergeCell ref="F43:G43"/>
    <mergeCell ref="J43:L43"/>
    <mergeCell ref="B44:E44"/>
    <mergeCell ref="F44:G44"/>
    <mergeCell ref="J44:L44"/>
    <mergeCell ref="B41:E41"/>
    <mergeCell ref="F41:G41"/>
    <mergeCell ref="J41:L41"/>
    <mergeCell ref="B42:E42"/>
    <mergeCell ref="F42:G42"/>
    <mergeCell ref="J42:L42"/>
    <mergeCell ref="B47:E47"/>
    <mergeCell ref="F47:G47"/>
    <mergeCell ref="J47:L47"/>
    <mergeCell ref="B48:E48"/>
    <mergeCell ref="F48:G48"/>
    <mergeCell ref="J48:L48"/>
    <mergeCell ref="B45:E45"/>
    <mergeCell ref="F45:G45"/>
    <mergeCell ref="J45:L45"/>
    <mergeCell ref="B46:E46"/>
    <mergeCell ref="F46:G46"/>
    <mergeCell ref="J46:L46"/>
    <mergeCell ref="B51:E51"/>
    <mergeCell ref="F51:G51"/>
    <mergeCell ref="J51:L51"/>
    <mergeCell ref="B52:E52"/>
    <mergeCell ref="F52:G52"/>
    <mergeCell ref="J52:L52"/>
    <mergeCell ref="B49:E49"/>
    <mergeCell ref="F49:G49"/>
    <mergeCell ref="J49:L49"/>
    <mergeCell ref="B50:E50"/>
    <mergeCell ref="F50:G50"/>
    <mergeCell ref="J50:L50"/>
    <mergeCell ref="B55:E55"/>
    <mergeCell ref="F55:G55"/>
    <mergeCell ref="J55:L55"/>
    <mergeCell ref="B56:E56"/>
    <mergeCell ref="F56:G56"/>
    <mergeCell ref="J56:L56"/>
    <mergeCell ref="B53:E53"/>
    <mergeCell ref="F53:G53"/>
    <mergeCell ref="J53:L53"/>
    <mergeCell ref="B54:E54"/>
    <mergeCell ref="F54:G54"/>
    <mergeCell ref="J54:L54"/>
    <mergeCell ref="B59:E59"/>
    <mergeCell ref="F59:G59"/>
    <mergeCell ref="J59:L59"/>
    <mergeCell ref="B60:E60"/>
    <mergeCell ref="F60:G60"/>
    <mergeCell ref="J60:L60"/>
    <mergeCell ref="B57:E57"/>
    <mergeCell ref="F57:G57"/>
    <mergeCell ref="J57:L57"/>
    <mergeCell ref="B58:E58"/>
    <mergeCell ref="F58:G58"/>
    <mergeCell ref="J58:L58"/>
    <mergeCell ref="B63:E63"/>
    <mergeCell ref="F63:G63"/>
    <mergeCell ref="J63:L63"/>
    <mergeCell ref="B64:E64"/>
    <mergeCell ref="F64:G64"/>
    <mergeCell ref="J64:L64"/>
    <mergeCell ref="B61:E61"/>
    <mergeCell ref="F61:G61"/>
    <mergeCell ref="J61:L61"/>
    <mergeCell ref="B62:E62"/>
    <mergeCell ref="F62:G62"/>
    <mergeCell ref="J62:L62"/>
    <mergeCell ref="B67:E67"/>
    <mergeCell ref="F67:G67"/>
    <mergeCell ref="J67:L67"/>
    <mergeCell ref="B68:E68"/>
    <mergeCell ref="F68:G68"/>
    <mergeCell ref="J68:L68"/>
    <mergeCell ref="B65:E65"/>
    <mergeCell ref="F65:G65"/>
    <mergeCell ref="J65:L65"/>
    <mergeCell ref="B66:E66"/>
    <mergeCell ref="F66:G66"/>
    <mergeCell ref="J66:L66"/>
    <mergeCell ref="B71:E71"/>
    <mergeCell ref="F71:G71"/>
    <mergeCell ref="J71:L71"/>
    <mergeCell ref="B72:E72"/>
    <mergeCell ref="F72:G72"/>
    <mergeCell ref="J72:L72"/>
    <mergeCell ref="B69:E69"/>
    <mergeCell ref="F69:G69"/>
    <mergeCell ref="J69:L69"/>
    <mergeCell ref="B70:E70"/>
    <mergeCell ref="F70:G70"/>
    <mergeCell ref="J70:L70"/>
    <mergeCell ref="B75:E75"/>
    <mergeCell ref="F75:G75"/>
    <mergeCell ref="J75:L75"/>
    <mergeCell ref="B76:E76"/>
    <mergeCell ref="F76:G76"/>
    <mergeCell ref="J76:L76"/>
    <mergeCell ref="B73:E73"/>
    <mergeCell ref="F73:G73"/>
    <mergeCell ref="J73:L73"/>
    <mergeCell ref="B74:E74"/>
    <mergeCell ref="F74:G74"/>
    <mergeCell ref="J74:L74"/>
    <mergeCell ref="B79:E79"/>
    <mergeCell ref="F79:G79"/>
    <mergeCell ref="J79:L79"/>
    <mergeCell ref="B80:E80"/>
    <mergeCell ref="F80:G80"/>
    <mergeCell ref="J80:L80"/>
    <mergeCell ref="B77:E77"/>
    <mergeCell ref="F77:G77"/>
    <mergeCell ref="J77:L77"/>
    <mergeCell ref="B78:E78"/>
    <mergeCell ref="F78:G78"/>
    <mergeCell ref="J78:L78"/>
    <mergeCell ref="B83:E83"/>
    <mergeCell ref="F83:G83"/>
    <mergeCell ref="J83:L83"/>
    <mergeCell ref="B84:E84"/>
    <mergeCell ref="F84:G84"/>
    <mergeCell ref="J84:L84"/>
    <mergeCell ref="B81:E81"/>
    <mergeCell ref="F81:G81"/>
    <mergeCell ref="J81:L81"/>
    <mergeCell ref="B82:E82"/>
    <mergeCell ref="F82:G82"/>
    <mergeCell ref="J82:L82"/>
    <mergeCell ref="B87:E87"/>
    <mergeCell ref="F87:G87"/>
    <mergeCell ref="J87:L87"/>
    <mergeCell ref="B88:E88"/>
    <mergeCell ref="F88:G88"/>
    <mergeCell ref="J88:L88"/>
    <mergeCell ref="B85:E85"/>
    <mergeCell ref="F85:G85"/>
    <mergeCell ref="J85:L85"/>
    <mergeCell ref="B86:E86"/>
    <mergeCell ref="F86:G86"/>
    <mergeCell ref="J86:L86"/>
    <mergeCell ref="B91:E91"/>
    <mergeCell ref="F91:G91"/>
    <mergeCell ref="J91:L91"/>
    <mergeCell ref="B92:E92"/>
    <mergeCell ref="F92:G92"/>
    <mergeCell ref="J92:L92"/>
    <mergeCell ref="B89:E89"/>
    <mergeCell ref="F89:G89"/>
    <mergeCell ref="J89:L89"/>
    <mergeCell ref="B90:E90"/>
    <mergeCell ref="F90:G90"/>
    <mergeCell ref="J90:L90"/>
    <mergeCell ref="B95:E95"/>
    <mergeCell ref="F95:G95"/>
    <mergeCell ref="J95:L95"/>
    <mergeCell ref="B96:E96"/>
    <mergeCell ref="F96:G96"/>
    <mergeCell ref="J96:L96"/>
    <mergeCell ref="B93:E93"/>
    <mergeCell ref="F93:G93"/>
    <mergeCell ref="J93:L93"/>
    <mergeCell ref="B94:E94"/>
    <mergeCell ref="F94:G94"/>
    <mergeCell ref="J94:L94"/>
    <mergeCell ref="B99:E99"/>
    <mergeCell ref="F99:G99"/>
    <mergeCell ref="J99:L99"/>
    <mergeCell ref="B100:E100"/>
    <mergeCell ref="F100:G100"/>
    <mergeCell ref="J100:L100"/>
    <mergeCell ref="B97:E97"/>
    <mergeCell ref="F97:G97"/>
    <mergeCell ref="J97:L97"/>
    <mergeCell ref="B98:E98"/>
    <mergeCell ref="F98:G98"/>
    <mergeCell ref="J98:L98"/>
    <mergeCell ref="B103:E103"/>
    <mergeCell ref="F103:G103"/>
    <mergeCell ref="J103:L103"/>
    <mergeCell ref="B104:E104"/>
    <mergeCell ref="F104:G104"/>
    <mergeCell ref="J104:L104"/>
    <mergeCell ref="B101:E101"/>
    <mergeCell ref="F101:G101"/>
    <mergeCell ref="J101:L101"/>
    <mergeCell ref="B102:E102"/>
    <mergeCell ref="F102:G102"/>
    <mergeCell ref="J102:L102"/>
    <mergeCell ref="B107:E107"/>
    <mergeCell ref="F107:G107"/>
    <mergeCell ref="J107:L107"/>
    <mergeCell ref="B108:E108"/>
    <mergeCell ref="F108:G108"/>
    <mergeCell ref="J108:L108"/>
    <mergeCell ref="B105:E105"/>
    <mergeCell ref="F105:G105"/>
    <mergeCell ref="J105:L105"/>
    <mergeCell ref="B106:E106"/>
    <mergeCell ref="F106:G106"/>
    <mergeCell ref="J106:L106"/>
    <mergeCell ref="B111:E111"/>
    <mergeCell ref="F111:G111"/>
    <mergeCell ref="J111:L111"/>
    <mergeCell ref="B112:E112"/>
    <mergeCell ref="F112:G112"/>
    <mergeCell ref="J112:L112"/>
    <mergeCell ref="B109:E109"/>
    <mergeCell ref="F109:G109"/>
    <mergeCell ref="J109:L109"/>
    <mergeCell ref="B110:E110"/>
    <mergeCell ref="F110:G110"/>
    <mergeCell ref="J110:L110"/>
    <mergeCell ref="B115:E115"/>
    <mergeCell ref="F115:G115"/>
    <mergeCell ref="J115:L115"/>
    <mergeCell ref="B116:E116"/>
    <mergeCell ref="F116:G116"/>
    <mergeCell ref="J116:L116"/>
    <mergeCell ref="B113:E113"/>
    <mergeCell ref="F113:G113"/>
    <mergeCell ref="J113:L113"/>
    <mergeCell ref="B114:E114"/>
    <mergeCell ref="F114:G114"/>
    <mergeCell ref="J114:L114"/>
    <mergeCell ref="B119:E119"/>
    <mergeCell ref="F119:G119"/>
    <mergeCell ref="J119:L119"/>
    <mergeCell ref="B120:E120"/>
    <mergeCell ref="F120:G120"/>
    <mergeCell ref="J120:L120"/>
    <mergeCell ref="B117:E117"/>
    <mergeCell ref="F117:G117"/>
    <mergeCell ref="J117:L117"/>
    <mergeCell ref="B118:E118"/>
    <mergeCell ref="F118:G118"/>
    <mergeCell ref="J118:L118"/>
    <mergeCell ref="B123:E123"/>
    <mergeCell ref="F123:G123"/>
    <mergeCell ref="J123:L123"/>
    <mergeCell ref="B124:E124"/>
    <mergeCell ref="F124:G124"/>
    <mergeCell ref="J124:L124"/>
    <mergeCell ref="B121:E121"/>
    <mergeCell ref="F121:G121"/>
    <mergeCell ref="J121:L121"/>
    <mergeCell ref="B122:E122"/>
    <mergeCell ref="F122:G122"/>
    <mergeCell ref="J122:L122"/>
    <mergeCell ref="B127:E127"/>
    <mergeCell ref="F127:G127"/>
    <mergeCell ref="J127:L127"/>
    <mergeCell ref="B128:E128"/>
    <mergeCell ref="F128:G128"/>
    <mergeCell ref="J128:L128"/>
    <mergeCell ref="B125:E125"/>
    <mergeCell ref="F125:G125"/>
    <mergeCell ref="J125:L125"/>
    <mergeCell ref="B126:E126"/>
    <mergeCell ref="F126:G126"/>
    <mergeCell ref="J126:L126"/>
    <mergeCell ref="B131:E131"/>
    <mergeCell ref="F131:G131"/>
    <mergeCell ref="J131:L131"/>
    <mergeCell ref="B132:E132"/>
    <mergeCell ref="F132:G132"/>
    <mergeCell ref="J132:L132"/>
    <mergeCell ref="B129:E129"/>
    <mergeCell ref="F129:G129"/>
    <mergeCell ref="J129:L129"/>
    <mergeCell ref="B130:E130"/>
    <mergeCell ref="F130:G130"/>
    <mergeCell ref="J130:L130"/>
    <mergeCell ref="B135:E135"/>
    <mergeCell ref="F135:G135"/>
    <mergeCell ref="J135:L135"/>
    <mergeCell ref="B136:E136"/>
    <mergeCell ref="F136:G136"/>
    <mergeCell ref="J136:L136"/>
    <mergeCell ref="B133:E133"/>
    <mergeCell ref="F133:G133"/>
    <mergeCell ref="J133:L133"/>
    <mergeCell ref="B134:E134"/>
    <mergeCell ref="F134:G134"/>
    <mergeCell ref="J134:L134"/>
    <mergeCell ref="B139:E139"/>
    <mergeCell ref="F139:G139"/>
    <mergeCell ref="J139:L139"/>
    <mergeCell ref="B140:E140"/>
    <mergeCell ref="F140:G140"/>
    <mergeCell ref="J140:L140"/>
    <mergeCell ref="B137:E137"/>
    <mergeCell ref="F137:G137"/>
    <mergeCell ref="J137:L137"/>
    <mergeCell ref="B138:E138"/>
    <mergeCell ref="F138:G138"/>
    <mergeCell ref="J138:L138"/>
    <mergeCell ref="B143:E143"/>
    <mergeCell ref="F143:G143"/>
    <mergeCell ref="J143:L143"/>
    <mergeCell ref="B144:E144"/>
    <mergeCell ref="F144:G144"/>
    <mergeCell ref="J144:L144"/>
    <mergeCell ref="B141:E141"/>
    <mergeCell ref="F141:G141"/>
    <mergeCell ref="J141:L141"/>
    <mergeCell ref="B142:E142"/>
    <mergeCell ref="F142:G142"/>
    <mergeCell ref="J142:L142"/>
    <mergeCell ref="B147:E147"/>
    <mergeCell ref="F147:G147"/>
    <mergeCell ref="J147:L147"/>
    <mergeCell ref="B148:E148"/>
    <mergeCell ref="F148:G148"/>
    <mergeCell ref="J148:L148"/>
    <mergeCell ref="B145:E145"/>
    <mergeCell ref="F145:G145"/>
    <mergeCell ref="J145:L145"/>
    <mergeCell ref="B146:E146"/>
    <mergeCell ref="F146:G146"/>
    <mergeCell ref="J146:L146"/>
    <mergeCell ref="B151:E151"/>
    <mergeCell ref="F151:G151"/>
    <mergeCell ref="J151:L151"/>
    <mergeCell ref="B152:E152"/>
    <mergeCell ref="F152:G152"/>
    <mergeCell ref="J152:L152"/>
    <mergeCell ref="B149:E149"/>
    <mergeCell ref="F149:G149"/>
    <mergeCell ref="J149:L149"/>
    <mergeCell ref="B150:E150"/>
    <mergeCell ref="F150:G150"/>
    <mergeCell ref="J150:L150"/>
    <mergeCell ref="B155:E155"/>
    <mergeCell ref="F155:G155"/>
    <mergeCell ref="J155:L155"/>
    <mergeCell ref="B156:E156"/>
    <mergeCell ref="F156:G156"/>
    <mergeCell ref="J156:L156"/>
    <mergeCell ref="B153:E153"/>
    <mergeCell ref="F153:G153"/>
    <mergeCell ref="J153:L153"/>
    <mergeCell ref="B154:E154"/>
    <mergeCell ref="F154:G154"/>
    <mergeCell ref="J154:L154"/>
    <mergeCell ref="B159:E159"/>
    <mergeCell ref="F159:G159"/>
    <mergeCell ref="J159:L159"/>
    <mergeCell ref="B160:E160"/>
    <mergeCell ref="F160:G160"/>
    <mergeCell ref="J160:L160"/>
    <mergeCell ref="B157:E157"/>
    <mergeCell ref="F157:G157"/>
    <mergeCell ref="J157:L157"/>
    <mergeCell ref="B158:E158"/>
    <mergeCell ref="F158:G158"/>
    <mergeCell ref="J158:L158"/>
    <mergeCell ref="B163:E163"/>
    <mergeCell ref="F163:G163"/>
    <mergeCell ref="J163:L163"/>
    <mergeCell ref="B164:E164"/>
    <mergeCell ref="F164:G164"/>
    <mergeCell ref="J164:L164"/>
    <mergeCell ref="B161:E161"/>
    <mergeCell ref="F161:G161"/>
    <mergeCell ref="J161:L161"/>
    <mergeCell ref="B162:E162"/>
    <mergeCell ref="F162:G162"/>
    <mergeCell ref="J162:L162"/>
    <mergeCell ref="B167:E167"/>
    <mergeCell ref="F167:G167"/>
    <mergeCell ref="J167:L167"/>
    <mergeCell ref="B168:E168"/>
    <mergeCell ref="F168:G168"/>
    <mergeCell ref="J168:L168"/>
    <mergeCell ref="B165:E165"/>
    <mergeCell ref="F165:G165"/>
    <mergeCell ref="J165:L165"/>
    <mergeCell ref="B166:E166"/>
    <mergeCell ref="F166:G166"/>
    <mergeCell ref="J166:L166"/>
    <mergeCell ref="B171:E171"/>
    <mergeCell ref="F171:G171"/>
    <mergeCell ref="J171:L171"/>
    <mergeCell ref="B172:E172"/>
    <mergeCell ref="F172:G172"/>
    <mergeCell ref="J172:L172"/>
    <mergeCell ref="B169:E169"/>
    <mergeCell ref="F169:G169"/>
    <mergeCell ref="J169:L169"/>
    <mergeCell ref="B170:E170"/>
    <mergeCell ref="F170:G170"/>
    <mergeCell ref="J170:L170"/>
    <mergeCell ref="B175:E175"/>
    <mergeCell ref="F175:G175"/>
    <mergeCell ref="J175:L175"/>
    <mergeCell ref="B176:E176"/>
    <mergeCell ref="F176:G176"/>
    <mergeCell ref="J176:L176"/>
    <mergeCell ref="B173:E173"/>
    <mergeCell ref="F173:G173"/>
    <mergeCell ref="J173:L173"/>
    <mergeCell ref="B174:E174"/>
    <mergeCell ref="F174:G174"/>
    <mergeCell ref="J174:L174"/>
    <mergeCell ref="B179:E179"/>
    <mergeCell ref="F179:G179"/>
    <mergeCell ref="J179:L179"/>
    <mergeCell ref="B180:E180"/>
    <mergeCell ref="F180:G180"/>
    <mergeCell ref="J180:L180"/>
    <mergeCell ref="B177:E177"/>
    <mergeCell ref="F177:G177"/>
    <mergeCell ref="J177:L177"/>
    <mergeCell ref="B178:E178"/>
    <mergeCell ref="F178:G178"/>
    <mergeCell ref="J178:L178"/>
    <mergeCell ref="B183:E183"/>
    <mergeCell ref="F183:G183"/>
    <mergeCell ref="J183:L183"/>
    <mergeCell ref="B184:E184"/>
    <mergeCell ref="F184:G184"/>
    <mergeCell ref="J184:L184"/>
    <mergeCell ref="B181:E181"/>
    <mergeCell ref="F181:G181"/>
    <mergeCell ref="J181:L181"/>
    <mergeCell ref="B182:E182"/>
    <mergeCell ref="F182:G182"/>
    <mergeCell ref="J182:L182"/>
    <mergeCell ref="B187:E187"/>
    <mergeCell ref="F187:G187"/>
    <mergeCell ref="J187:L187"/>
    <mergeCell ref="B188:E188"/>
    <mergeCell ref="F188:G188"/>
    <mergeCell ref="J188:L188"/>
    <mergeCell ref="B185:E185"/>
    <mergeCell ref="F185:G185"/>
    <mergeCell ref="J185:L185"/>
    <mergeCell ref="B186:E186"/>
    <mergeCell ref="F186:G186"/>
    <mergeCell ref="J186:L186"/>
    <mergeCell ref="B191:E191"/>
    <mergeCell ref="F191:G191"/>
    <mergeCell ref="J191:L191"/>
    <mergeCell ref="B192:E192"/>
    <mergeCell ref="F192:G192"/>
    <mergeCell ref="J192:L192"/>
    <mergeCell ref="B189:E189"/>
    <mergeCell ref="F189:G189"/>
    <mergeCell ref="J189:L189"/>
    <mergeCell ref="B190:E190"/>
    <mergeCell ref="F190:G190"/>
    <mergeCell ref="J190:L190"/>
    <mergeCell ref="B195:E195"/>
    <mergeCell ref="F195:G195"/>
    <mergeCell ref="J195:L195"/>
    <mergeCell ref="B196:E196"/>
    <mergeCell ref="F196:G196"/>
    <mergeCell ref="J196:L196"/>
    <mergeCell ref="B193:E193"/>
    <mergeCell ref="F193:G193"/>
    <mergeCell ref="J193:L193"/>
    <mergeCell ref="B194:E194"/>
    <mergeCell ref="F194:G194"/>
    <mergeCell ref="J194:L194"/>
    <mergeCell ref="B199:E199"/>
    <mergeCell ref="F199:G199"/>
    <mergeCell ref="J199:L199"/>
    <mergeCell ref="B200:E200"/>
    <mergeCell ref="F200:G200"/>
    <mergeCell ref="J200:L200"/>
    <mergeCell ref="B197:E197"/>
    <mergeCell ref="F197:G197"/>
    <mergeCell ref="J197:L197"/>
    <mergeCell ref="B198:E198"/>
    <mergeCell ref="F198:G198"/>
    <mergeCell ref="J198:L198"/>
    <mergeCell ref="B203:E203"/>
    <mergeCell ref="F203:G203"/>
    <mergeCell ref="J203:L203"/>
    <mergeCell ref="B204:E204"/>
    <mergeCell ref="F204:G204"/>
    <mergeCell ref="J204:L204"/>
    <mergeCell ref="B201:E201"/>
    <mergeCell ref="F201:G201"/>
    <mergeCell ref="J201:L201"/>
    <mergeCell ref="B202:E202"/>
    <mergeCell ref="F202:G202"/>
    <mergeCell ref="J202:L202"/>
    <mergeCell ref="B207:E207"/>
    <mergeCell ref="F207:G207"/>
    <mergeCell ref="J207:L207"/>
    <mergeCell ref="B208:E208"/>
    <mergeCell ref="F208:G208"/>
    <mergeCell ref="J208:L208"/>
    <mergeCell ref="B205:E205"/>
    <mergeCell ref="F205:G205"/>
    <mergeCell ref="J205:L205"/>
    <mergeCell ref="B206:E206"/>
    <mergeCell ref="F206:G206"/>
    <mergeCell ref="J206:L206"/>
    <mergeCell ref="B211:E211"/>
    <mergeCell ref="F211:G211"/>
    <mergeCell ref="J211:L211"/>
    <mergeCell ref="B212:E212"/>
    <mergeCell ref="F212:G212"/>
    <mergeCell ref="J212:L212"/>
    <mergeCell ref="B209:E209"/>
    <mergeCell ref="F209:G209"/>
    <mergeCell ref="J209:L209"/>
    <mergeCell ref="B210:E210"/>
    <mergeCell ref="F210:G210"/>
    <mergeCell ref="J210:L210"/>
    <mergeCell ref="B215:E215"/>
    <mergeCell ref="F215:G215"/>
    <mergeCell ref="J215:L215"/>
    <mergeCell ref="B216:E216"/>
    <mergeCell ref="F216:G216"/>
    <mergeCell ref="J216:L216"/>
    <mergeCell ref="B213:E213"/>
    <mergeCell ref="F213:G213"/>
    <mergeCell ref="J213:L213"/>
    <mergeCell ref="B214:E214"/>
    <mergeCell ref="F214:G214"/>
    <mergeCell ref="J214:L214"/>
    <mergeCell ref="B219:E219"/>
    <mergeCell ref="F219:G219"/>
    <mergeCell ref="J219:L219"/>
    <mergeCell ref="B220:E220"/>
    <mergeCell ref="F220:G220"/>
    <mergeCell ref="J220:L220"/>
    <mergeCell ref="B217:E217"/>
    <mergeCell ref="F217:G217"/>
    <mergeCell ref="J217:L217"/>
    <mergeCell ref="B218:E218"/>
    <mergeCell ref="F218:G218"/>
    <mergeCell ref="J218:L218"/>
    <mergeCell ref="B223:E223"/>
    <mergeCell ref="F223:G223"/>
    <mergeCell ref="J223:L223"/>
    <mergeCell ref="B224:E224"/>
    <mergeCell ref="F224:G224"/>
    <mergeCell ref="J224:L224"/>
    <mergeCell ref="B221:E221"/>
    <mergeCell ref="F221:G221"/>
    <mergeCell ref="J221:L221"/>
    <mergeCell ref="B222:E222"/>
    <mergeCell ref="F222:G222"/>
    <mergeCell ref="J222:L222"/>
    <mergeCell ref="B227:E227"/>
    <mergeCell ref="F227:G227"/>
    <mergeCell ref="J227:L227"/>
    <mergeCell ref="B228:E228"/>
    <mergeCell ref="F228:G228"/>
    <mergeCell ref="J228:L228"/>
    <mergeCell ref="B225:E225"/>
    <mergeCell ref="F225:G225"/>
    <mergeCell ref="J225:L225"/>
    <mergeCell ref="B226:E226"/>
    <mergeCell ref="F226:G226"/>
    <mergeCell ref="J226:L226"/>
    <mergeCell ref="B231:E231"/>
    <mergeCell ref="F231:G231"/>
    <mergeCell ref="J231:L231"/>
    <mergeCell ref="B232:E232"/>
    <mergeCell ref="F232:G232"/>
    <mergeCell ref="J232:L232"/>
    <mergeCell ref="B229:E229"/>
    <mergeCell ref="F229:G229"/>
    <mergeCell ref="J229:L229"/>
    <mergeCell ref="B230:E230"/>
    <mergeCell ref="F230:G230"/>
    <mergeCell ref="J230:L230"/>
    <mergeCell ref="B235:E235"/>
    <mergeCell ref="F235:G235"/>
    <mergeCell ref="J235:L235"/>
    <mergeCell ref="B236:E236"/>
    <mergeCell ref="F236:G236"/>
    <mergeCell ref="J236:L236"/>
    <mergeCell ref="B233:E233"/>
    <mergeCell ref="F233:G233"/>
    <mergeCell ref="J233:L233"/>
    <mergeCell ref="B234:E234"/>
    <mergeCell ref="F234:G234"/>
    <mergeCell ref="J234:L234"/>
    <mergeCell ref="B240:E240"/>
    <mergeCell ref="F240:G240"/>
    <mergeCell ref="J240:L240"/>
    <mergeCell ref="B237:E237"/>
    <mergeCell ref="F237:G237"/>
    <mergeCell ref="J237:L237"/>
    <mergeCell ref="B238:E238"/>
    <mergeCell ref="F238:G238"/>
    <mergeCell ref="J238:L238"/>
    <mergeCell ref="G4:I4"/>
    <mergeCell ref="J4:L4"/>
    <mergeCell ref="A1:M3"/>
    <mergeCell ref="B245:E245"/>
    <mergeCell ref="F245:G245"/>
    <mergeCell ref="J245:L245"/>
    <mergeCell ref="B246:E246"/>
    <mergeCell ref="F246:G246"/>
    <mergeCell ref="J246:L246"/>
    <mergeCell ref="B243:E243"/>
    <mergeCell ref="F243:G243"/>
    <mergeCell ref="J243:L243"/>
    <mergeCell ref="B244:E244"/>
    <mergeCell ref="F244:G244"/>
    <mergeCell ref="J244:L244"/>
    <mergeCell ref="B241:E241"/>
    <mergeCell ref="F241:G241"/>
    <mergeCell ref="J241:L241"/>
    <mergeCell ref="B242:E242"/>
    <mergeCell ref="F242:G242"/>
    <mergeCell ref="J242:L242"/>
    <mergeCell ref="B239:E239"/>
    <mergeCell ref="F239:G239"/>
    <mergeCell ref="J239:L239"/>
  </mergeCells>
  <pageMargins left="0.7" right="0.7" top="0.75" bottom="0.75" header="0.3" footer="0.3"/>
  <pageSetup paperSize="9" scale="86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1"/>
  <sheetViews>
    <sheetView workbookViewId="0">
      <selection activeCell="Q9" sqref="Q9"/>
    </sheetView>
  </sheetViews>
  <sheetFormatPr defaultRowHeight="15" x14ac:dyDescent="0.25"/>
  <cols>
    <col min="6" max="6" width="54.7109375" customWidth="1"/>
  </cols>
  <sheetData>
    <row r="1" spans="2:12" ht="18" x14ac:dyDescent="0.25"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2:12" ht="15.75" x14ac:dyDescent="0.25">
      <c r="B2" s="169" t="s">
        <v>182</v>
      </c>
      <c r="C2" s="169"/>
      <c r="D2" s="169"/>
      <c r="E2" s="169"/>
      <c r="F2" s="169"/>
      <c r="G2" s="169"/>
      <c r="H2" s="169"/>
      <c r="I2" s="169"/>
      <c r="J2" s="169"/>
      <c r="K2" s="169"/>
      <c r="L2" s="169"/>
    </row>
    <row r="3" spans="2:12" ht="18" x14ac:dyDescent="0.25">
      <c r="B3" s="91"/>
      <c r="C3" s="91"/>
      <c r="D3" s="91"/>
      <c r="E3" s="91"/>
      <c r="F3" s="91"/>
      <c r="G3" s="91"/>
      <c r="H3" s="91"/>
      <c r="I3" s="91"/>
      <c r="J3" s="97"/>
      <c r="K3" s="97"/>
      <c r="L3" s="97"/>
    </row>
    <row r="4" spans="2:12" ht="15.75" x14ac:dyDescent="0.25">
      <c r="B4" s="169" t="s">
        <v>438</v>
      </c>
      <c r="C4" s="169"/>
      <c r="D4" s="169"/>
      <c r="E4" s="169"/>
      <c r="F4" s="169"/>
      <c r="G4" s="169"/>
      <c r="H4" s="169"/>
      <c r="I4" s="169"/>
      <c r="J4" s="169"/>
      <c r="K4" s="169"/>
      <c r="L4" s="169"/>
    </row>
    <row r="5" spans="2:12" ht="15.75" x14ac:dyDescent="0.25">
      <c r="B5" s="169" t="s">
        <v>439</v>
      </c>
      <c r="C5" s="169"/>
      <c r="D5" s="169"/>
      <c r="E5" s="169"/>
      <c r="F5" s="169"/>
      <c r="G5" s="169"/>
      <c r="H5" s="169"/>
      <c r="I5" s="169"/>
      <c r="J5" s="169"/>
      <c r="K5" s="169"/>
      <c r="L5" s="169"/>
    </row>
    <row r="6" spans="2:12" ht="18" x14ac:dyDescent="0.25">
      <c r="B6" s="91"/>
      <c r="C6" s="91"/>
      <c r="D6" s="91"/>
      <c r="E6" s="91"/>
      <c r="F6" s="91"/>
      <c r="G6" s="91"/>
      <c r="H6" s="91"/>
      <c r="I6" s="91"/>
      <c r="J6" s="97"/>
      <c r="K6" s="97"/>
      <c r="L6" s="97"/>
    </row>
    <row r="7" spans="2:12" ht="51" x14ac:dyDescent="0.25">
      <c r="B7" s="211" t="s">
        <v>48</v>
      </c>
      <c r="C7" s="212"/>
      <c r="D7" s="212"/>
      <c r="E7" s="212"/>
      <c r="F7" s="213"/>
      <c r="G7" s="98" t="s">
        <v>440</v>
      </c>
      <c r="H7" s="98" t="s">
        <v>441</v>
      </c>
      <c r="I7" s="98" t="s">
        <v>412</v>
      </c>
      <c r="J7" s="98" t="s">
        <v>442</v>
      </c>
      <c r="K7" s="98" t="s">
        <v>413</v>
      </c>
      <c r="L7" s="98" t="s">
        <v>414</v>
      </c>
    </row>
    <row r="8" spans="2:12" x14ac:dyDescent="0.25">
      <c r="B8" s="211">
        <v>1</v>
      </c>
      <c r="C8" s="212"/>
      <c r="D8" s="212"/>
      <c r="E8" s="212"/>
      <c r="F8" s="213"/>
      <c r="G8" s="99">
        <v>2</v>
      </c>
      <c r="H8" s="99">
        <v>3</v>
      </c>
      <c r="I8" s="99">
        <v>4</v>
      </c>
      <c r="J8" s="99">
        <v>5</v>
      </c>
      <c r="K8" s="99" t="s">
        <v>415</v>
      </c>
      <c r="L8" s="99" t="s">
        <v>416</v>
      </c>
    </row>
    <row r="9" spans="2:12" ht="57.75" customHeight="1" x14ac:dyDescent="0.25">
      <c r="B9" s="100">
        <v>8</v>
      </c>
      <c r="C9" s="100"/>
      <c r="D9" s="100"/>
      <c r="E9" s="100"/>
      <c r="F9" s="100" t="s">
        <v>443</v>
      </c>
      <c r="G9" s="101"/>
      <c r="H9" s="101"/>
      <c r="I9" s="101"/>
      <c r="J9" s="102"/>
      <c r="K9" s="102"/>
      <c r="L9" s="102"/>
    </row>
    <row r="10" spans="2:12" ht="33" customHeight="1" x14ac:dyDescent="0.25">
      <c r="B10" s="100"/>
      <c r="C10" s="103">
        <v>84</v>
      </c>
      <c r="D10" s="103"/>
      <c r="E10" s="103"/>
      <c r="F10" s="103" t="s">
        <v>444</v>
      </c>
      <c r="G10" s="101"/>
      <c r="H10" s="101"/>
      <c r="I10" s="101"/>
      <c r="J10" s="102"/>
      <c r="K10" s="102"/>
      <c r="L10" s="102"/>
    </row>
    <row r="11" spans="2:12" ht="43.5" customHeight="1" x14ac:dyDescent="0.25">
      <c r="B11" s="104"/>
      <c r="C11" s="104"/>
      <c r="D11" s="104">
        <v>841</v>
      </c>
      <c r="E11" s="104"/>
      <c r="F11" s="105" t="s">
        <v>445</v>
      </c>
      <c r="G11" s="101"/>
      <c r="H11" s="101"/>
      <c r="I11" s="101"/>
      <c r="J11" s="102"/>
      <c r="K11" s="102"/>
      <c r="L11" s="102"/>
    </row>
    <row r="12" spans="2:12" ht="29.25" customHeight="1" x14ac:dyDescent="0.25">
      <c r="B12" s="104"/>
      <c r="C12" s="104"/>
      <c r="D12" s="104"/>
      <c r="E12" s="104">
        <v>8413</v>
      </c>
      <c r="F12" s="105" t="s">
        <v>446</v>
      </c>
      <c r="G12" s="101"/>
      <c r="H12" s="101"/>
      <c r="I12" s="101"/>
      <c r="J12" s="102"/>
      <c r="K12" s="102"/>
      <c r="L12" s="102"/>
    </row>
    <row r="13" spans="2:12" x14ac:dyDescent="0.25">
      <c r="B13" s="104"/>
      <c r="C13" s="104"/>
      <c r="D13" s="104"/>
      <c r="E13" s="106" t="s">
        <v>447</v>
      </c>
      <c r="F13" s="107"/>
      <c r="G13" s="101"/>
      <c r="H13" s="101"/>
      <c r="I13" s="101"/>
      <c r="J13" s="102"/>
      <c r="K13" s="102"/>
      <c r="L13" s="102"/>
    </row>
    <row r="14" spans="2:12" ht="41.25" customHeight="1" x14ac:dyDescent="0.25">
      <c r="B14" s="108">
        <v>5</v>
      </c>
      <c r="C14" s="109"/>
      <c r="D14" s="109"/>
      <c r="E14" s="109"/>
      <c r="F14" s="110" t="s">
        <v>448</v>
      </c>
      <c r="G14" s="101"/>
      <c r="H14" s="101"/>
      <c r="I14" s="101"/>
      <c r="J14" s="102"/>
      <c r="K14" s="102"/>
      <c r="L14" s="102"/>
    </row>
    <row r="15" spans="2:12" ht="32.25" customHeight="1" x14ac:dyDescent="0.25">
      <c r="B15" s="103"/>
      <c r="C15" s="103">
        <v>54</v>
      </c>
      <c r="D15" s="103"/>
      <c r="E15" s="103"/>
      <c r="F15" s="111" t="s">
        <v>449</v>
      </c>
      <c r="G15" s="101"/>
      <c r="H15" s="101"/>
      <c r="I15" s="112"/>
      <c r="J15" s="102"/>
      <c r="K15" s="102"/>
      <c r="L15" s="102"/>
    </row>
    <row r="16" spans="2:12" ht="45.75" customHeight="1" x14ac:dyDescent="0.25">
      <c r="B16" s="103"/>
      <c r="C16" s="103"/>
      <c r="D16" s="103">
        <v>541</v>
      </c>
      <c r="E16" s="105"/>
      <c r="F16" s="105" t="s">
        <v>450</v>
      </c>
      <c r="G16" s="101"/>
      <c r="H16" s="101"/>
      <c r="I16" s="112"/>
      <c r="J16" s="102"/>
      <c r="K16" s="102"/>
      <c r="L16" s="102"/>
    </row>
    <row r="17" spans="2:12" ht="45" customHeight="1" x14ac:dyDescent="0.25">
      <c r="B17" s="103"/>
      <c r="C17" s="103"/>
      <c r="D17" s="103"/>
      <c r="E17" s="105">
        <v>5413</v>
      </c>
      <c r="F17" s="105" t="s">
        <v>451</v>
      </c>
      <c r="G17" s="101"/>
      <c r="H17" s="101"/>
      <c r="I17" s="112"/>
      <c r="J17" s="102"/>
      <c r="K17" s="102"/>
      <c r="L17" s="102"/>
    </row>
    <row r="18" spans="2:12" x14ac:dyDescent="0.25">
      <c r="B18" s="113"/>
      <c r="C18" s="109"/>
      <c r="D18" s="109"/>
      <c r="E18" s="109"/>
      <c r="F18" s="110" t="s">
        <v>447</v>
      </c>
      <c r="G18" s="101"/>
      <c r="H18" s="101"/>
      <c r="I18" s="101"/>
      <c r="J18" s="102"/>
      <c r="K18" s="102"/>
      <c r="L18" s="102"/>
    </row>
    <row r="20" spans="2:12" x14ac:dyDescent="0.25"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</row>
    <row r="21" spans="2:12" x14ac:dyDescent="0.25"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</row>
  </sheetData>
  <mergeCells count="5">
    <mergeCell ref="B2:L2"/>
    <mergeCell ref="B4:L4"/>
    <mergeCell ref="B5:L5"/>
    <mergeCell ref="B7:F7"/>
    <mergeCell ref="B8:F8"/>
  </mergeCells>
  <pageMargins left="0.7" right="0.7" top="0.75" bottom="0.75" header="0.3" footer="0.3"/>
  <pageSetup paperSize="9" scale="8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Rashodi prema izvorima financir</vt:lpstr>
      <vt:lpstr>Rashodi prema funkcijskoj klasi</vt:lpstr>
      <vt:lpstr>Izvještaj po programskoj klasif</vt:lpstr>
      <vt:lpstr>Izvještaj prema izvorima i prog</vt:lpstr>
      <vt:lpstr>Račun financiranja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2026-03-12T07:42:04Z</cp:lastPrinted>
  <dcterms:created xsi:type="dcterms:W3CDTF">2024-07-24T06:06:01Z</dcterms:created>
  <dcterms:modified xsi:type="dcterms:W3CDTF">2026-03-12T11:52:18Z</dcterms:modified>
</cp:coreProperties>
</file>